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<sst xmlns="http://schemas.openxmlformats.org/spreadsheetml/2006/main" count="426" uniqueCount="169">
  <si>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</si>
  <si>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</si>
  <si>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</si>
  <si>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</si>
  <si>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</si>
  <si>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</si>
  <si>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</si>
  <si>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</si>
  <si>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</si>
  <si>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</si>
  <si>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</si>
  <si>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</si>
  <si>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</si>
  <si>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</si>
  <si>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</si>
  <si>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</si>
  <si>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</si>
  <si>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</si>
  <si>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</si>
  <si>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</si>
  <si>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</si>
  <si>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</si>
  <si>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</si>
  <si>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</si>
  <si>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</si>
  <si>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999225269760905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</si>
  <si>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</si>
  <si>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</si>
  <si>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</si>
  <si>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</si>
  <si>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</si>
  <si>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wang/lulin</t>
  </si>
  <si>
    <t>CA363230811CNY</t>
  </si>
  <si>
    <t>未提现</t>
  </si>
  <si>
    <t>携程开票</t>
  </si>
  <si>
    <t xml:space="preserve">3623507	</t>
  </si>
  <si>
    <t xml:space="preserve">	</t>
  </si>
  <si>
    <t xml:space="preserve">999225341949298	</t>
  </si>
  <si>
    <t>[香港]香港九龙酒店(The Kowloon Hotel)(9826444)</t>
  </si>
  <si>
    <t>高级房(至少提前5天预订)(至少连住2晚及以上)&lt;双人入住&gt;&lt;内宾&gt;&lt;无早&gt;</t>
  </si>
  <si>
    <t>AI/HUA,XIAO/JING</t>
  </si>
  <si>
    <t xml:space="preserve">3637859	</t>
  </si>
  <si>
    <t xml:space="preserve">999225461502394	</t>
  </si>
  <si>
    <t>YANG/XIA</t>
  </si>
  <si>
    <t xml:space="preserve">3660334	</t>
  </si>
  <si>
    <t xml:space="preserve">999225462642696	</t>
  </si>
  <si>
    <t>豪华房(至少提前5天预订)(至少连住2晚及以上)&lt;双人入住&gt;&lt;内宾&gt;&lt;无早&gt;</t>
  </si>
  <si>
    <t>LU/CE</t>
  </si>
  <si>
    <t xml:space="preserve">3660581	</t>
  </si>
  <si>
    <t xml:space="preserve">999225473066763	</t>
  </si>
  <si>
    <t>SHAO/YANRU,SHANG/SHENGHUA,SHANG/SIYUAN,GUAN/RUIZHEN</t>
  </si>
  <si>
    <t xml:space="preserve">3663185	</t>
  </si>
  <si>
    <t xml:space="preserve">999225551740516	</t>
  </si>
  <si>
    <t>[梅州]梅州白天鹅迎宾馆(100697959)</t>
  </si>
  <si>
    <t>商务江景大床房&lt;超值特惠&gt;&lt;双人入住&gt;&lt;日历房套餐高价值&gt;&lt;单早&gt;&lt;新酒店礼盒&gt;</t>
  </si>
  <si>
    <t>陈生</t>
  </si>
  <si>
    <t xml:space="preserve">999225553778266	</t>
  </si>
  <si>
    <t>商务江景双床房&lt;双人入住&gt;&lt;限量抢购&gt;&lt;双早&gt;&lt;日历房套餐高价值&gt;&lt;新酒店礼盒&gt;</t>
  </si>
  <si>
    <t>何志锋</t>
  </si>
  <si>
    <t>取消</t>
  </si>
  <si>
    <t xml:space="preserve">999225562097361	</t>
  </si>
  <si>
    <t>WU/YI</t>
  </si>
  <si>
    <t xml:space="preserve">999225564167184	</t>
  </si>
  <si>
    <t>[梅州]梅州昌盛豪生大酒店(45834822)</t>
  </si>
  <si>
    <t>柚见汝——非遗大床房&lt;超值特惠&gt;&lt;双人入住&gt;&lt;双早&gt;</t>
  </si>
  <si>
    <t>李冰冰</t>
  </si>
  <si>
    <t xml:space="preserve">999225570791407	</t>
  </si>
  <si>
    <t>陈绍山</t>
  </si>
  <si>
    <t xml:space="preserve">25571758154	</t>
  </si>
  <si>
    <t>商务江景大床房&lt;双人入住&gt;&lt;限量抢购&gt;&lt;双早&gt;&lt;日历房套餐高价值&gt;&lt;新酒店礼盒&gt;</t>
  </si>
  <si>
    <t>徐昭熠</t>
  </si>
  <si>
    <t xml:space="preserve">999225576551234	</t>
  </si>
  <si>
    <t>张晓雅,张秀德</t>
  </si>
  <si>
    <t xml:space="preserve">999225578558508	</t>
  </si>
  <si>
    <t>曹福政</t>
  </si>
  <si>
    <t xml:space="preserve">999225594184265	</t>
  </si>
  <si>
    <t>陈敏毅</t>
  </si>
  <si>
    <t xml:space="preserve">595207	</t>
  </si>
  <si>
    <t xml:space="preserve">999225595753220	</t>
  </si>
  <si>
    <t>柚见汝——非遗大床房&lt;双人入住&gt;&lt;限量抢购&gt;&lt;双早&gt;&lt;日历房套餐高价值&gt;&lt;新酒店礼盒&gt;</t>
  </si>
  <si>
    <t>叶勤盛</t>
  </si>
  <si>
    <t xml:space="preserve">999225595822067	</t>
  </si>
  <si>
    <t>李勇</t>
  </si>
  <si>
    <t xml:space="preserve">999225196030615	</t>
  </si>
  <si>
    <t>赔款</t>
  </si>
  <si>
    <t>莫晓珠</t>
  </si>
  <si>
    <t xml:space="preserve">999225131024953	</t>
  </si>
  <si>
    <t>Wang/Xiufang,Chen/Zhenzhou,Zhao/guoqiong,Zhang/ningde</t>
  </si>
  <si>
    <t xml:space="preserve">3594449	</t>
  </si>
  <si>
    <t xml:space="preserve">24714534194	</t>
  </si>
  <si>
    <t>ZHANG/HEMING,ZHANG/YUCHENG,ZHANG/JUNKAI</t>
  </si>
  <si>
    <t xml:space="preserve">3490182	</t>
  </si>
  <si>
    <t xml:space="preserve">13051224	</t>
  </si>
  <si>
    <t>，</t>
  </si>
  <si>
    <t>202307241430410020</t>
  </si>
  <si>
    <t>202307250833580025</t>
  </si>
  <si>
    <t>202307250950030025</t>
  </si>
  <si>
    <t>202307251158030021</t>
  </si>
  <si>
    <t>202307251648420076</t>
  </si>
  <si>
    <t>202307251907060076</t>
  </si>
  <si>
    <t>202307261159200077</t>
  </si>
  <si>
    <t>202307261309090021</t>
  </si>
  <si>
    <t>202307261312270021</t>
  </si>
  <si>
    <t>202308141200380001</t>
  </si>
  <si>
    <t>已先申诉剔除</t>
  </si>
  <si>
    <t>直连</t>
  </si>
  <si>
    <t>本期扣款1622元</t>
  </si>
  <si>
    <t>直采</t>
  </si>
  <si>
    <t>本期扣款1852元</t>
  </si>
  <si>
    <t>A230814174712481</t>
  </si>
  <si>
    <t>A230814174739481</t>
  </si>
  <si>
    <t>房集：i230814160002 4503.6元</t>
  </si>
  <si>
    <t>CNY / HKD 当前参考汇率: 1.080140403</t>
  </si>
  <si>
    <t>总计：21793.6 CNY/
23540.15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</si>
  <si>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</si>
  <si>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</si>
  <si>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</si>
  <si>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</si>
  <si>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</si>
  <si>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</si>
  <si>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</si>
  <si>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</si>
  <si>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</si>
  <si>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</si>
  <si>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</si>
  <si>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</si>
  <si>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</si>
  <si>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</si>
  <si>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</si>
  <si>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</si>
  <si>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</si>
  <si>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</si>
  <si>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</si>
  <si>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2023-07-20</t>
  </si>
  <si>
    <t>3663185</t>
  </si>
  <si>
    <t>香港九龙酒店</t>
  </si>
  <si>
    <t>SHAO YANRU,SHANG SHENGHUA,SHANG SIYUAN,GUAN RUIZHEN</t>
  </si>
  <si>
    <t>2023-07-25</t>
  </si>
  <si>
    <t>2023-07-27</t>
  </si>
  <si>
    <t>退房日周结</t>
  </si>
  <si>
    <t>3496.00</t>
  </si>
  <si>
    <t>RMB</t>
  </si>
  <si>
    <t>0</t>
  </si>
  <si>
    <t>0.00</t>
  </si>
  <si>
    <t>携程国内直连(DD)</t>
  </si>
  <si>
    <t>01.011249</t>
  </si>
  <si>
    <t>2023-07-22 15:49:19</t>
  </si>
  <si>
    <t>否</t>
  </si>
  <si>
    <t>汇智国际旅游发展有限公司</t>
  </si>
  <si>
    <t>中国</t>
  </si>
  <si>
    <t>3660581</t>
  </si>
  <si>
    <t>LU CE</t>
  </si>
  <si>
    <t>1956.00</t>
  </si>
  <si>
    <t>2023-07-20 17:06:30</t>
  </si>
  <si>
    <t>3660334</t>
  </si>
  <si>
    <t>YANG XIA</t>
  </si>
  <si>
    <t>1748.00</t>
  </si>
  <si>
    <t>2023-07-20 17:18:43</t>
  </si>
  <si>
    <t>2023-07-15</t>
  </si>
  <si>
    <t>3637859</t>
  </si>
  <si>
    <t>AI HUA,XIAO JING</t>
  </si>
  <si>
    <t>2023-07-21</t>
  </si>
  <si>
    <t>11608.00</t>
  </si>
  <si>
    <t>2023-07-16 15:47:59</t>
  </si>
  <si>
    <t>2023-07-12</t>
  </si>
  <si>
    <t>3623507</t>
  </si>
  <si>
    <t>香港九龙海逸君绰酒店</t>
  </si>
  <si>
    <t>wang lulin</t>
  </si>
  <si>
    <t>2023-07-14 11:43:55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</si>
</sst>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2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13</xdr:col>
      <xdr:colOff>123825</xdr:colOff>
      <xdr:row>70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955357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40</xdr:row>
      <xdr:rowOff>0</xdr:rowOff>
    </xdr:from>
    <xdr:to>
      <xdr:col>36</xdr:col>
      <xdr:colOff>304800</xdr:colOff>
      <xdr:row>74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15550" y="4800600"/>
          <a:ext cx="15392400" cy="5915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45132</v>
      </c>
      <c r="G2" s="7">
        <v>45134</v>
      </c>
      <c r="H2" s="4">
        <v>1</v>
      </c>
      <c r="I2" s="4">
        <v>2</v>
      </c>
      <c r="J2" s="4">
        <v>2</v>
      </c>
      <c r="K2" s="4" t="s">
        <v>30</v>
      </c>
      <c r="L2" s="4">
        <v>1956</v>
      </c>
      <c r="M2" s="4">
        <v>1956</v>
      </c>
      <c r="N2" s="4" t="s">
        <v>31</v>
      </c>
      <c r="O2" s="4" t="s">
        <v>32</v>
      </c>
      <c r="P2" s="4" t="s">
        <v>33</v>
      </c>
      <c r="Q2" s="4">
        <v>0</v>
      </c>
      <c r="R2" s="11">
        <v>45119.0000115741</v>
      </c>
      <c r="S2" s="7">
        <v>45149</v>
      </c>
      <c r="T2" s="4" t="s">
        <v>34</v>
      </c>
      <c r="U2" s="4">
        <v>1956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45128</v>
      </c>
      <c r="G3" s="7">
        <v>45134</v>
      </c>
      <c r="H3" s="4">
        <v>2</v>
      </c>
      <c r="I3" s="4">
        <v>6</v>
      </c>
      <c r="J3" s="4">
        <v>12</v>
      </c>
      <c r="K3" s="4" t="s">
        <v>30</v>
      </c>
      <c r="L3" s="4">
        <v>11608</v>
      </c>
      <c r="M3" s="4">
        <v>11608</v>
      </c>
      <c r="N3" s="4" t="s">
        <v>40</v>
      </c>
      <c r="O3" s="4" t="s">
        <v>32</v>
      </c>
      <c r="P3" s="4" t="s">
        <v>33</v>
      </c>
      <c r="Q3" s="4">
        <v>0</v>
      </c>
      <c r="R3" s="11">
        <v>45122.0000115741</v>
      </c>
      <c r="S3" s="7">
        <v>45149</v>
      </c>
      <c r="T3" s="4" t="s">
        <v>34</v>
      </c>
      <c r="U3" s="4">
        <v>11608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7">
        <v>45132</v>
      </c>
      <c r="G4" s="7">
        <v>45134</v>
      </c>
      <c r="H4" s="4">
        <v>1</v>
      </c>
      <c r="I4" s="4">
        <v>2</v>
      </c>
      <c r="J4" s="4">
        <v>2</v>
      </c>
      <c r="K4" s="4" t="s">
        <v>30</v>
      </c>
      <c r="L4" s="4">
        <v>1748</v>
      </c>
      <c r="M4" s="4">
        <v>1748</v>
      </c>
      <c r="N4" s="4" t="s">
        <v>43</v>
      </c>
      <c r="O4" s="4" t="s">
        <v>32</v>
      </c>
      <c r="P4" s="4" t="s">
        <v>33</v>
      </c>
      <c r="Q4" s="4">
        <v>0</v>
      </c>
      <c r="R4" s="11">
        <v>45127</v>
      </c>
      <c r="S4" s="7">
        <v>45149</v>
      </c>
      <c r="T4" s="4" t="s">
        <v>34</v>
      </c>
      <c r="U4" s="4">
        <v>1748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46</v>
      </c>
      <c r="F5" s="7">
        <v>45132</v>
      </c>
      <c r="G5" s="7">
        <v>45134</v>
      </c>
      <c r="H5" s="4">
        <v>1</v>
      </c>
      <c r="I5" s="4">
        <v>2</v>
      </c>
      <c r="J5" s="4">
        <v>2</v>
      </c>
      <c r="K5" s="4" t="s">
        <v>30</v>
      </c>
      <c r="L5" s="4">
        <v>1956</v>
      </c>
      <c r="M5" s="4">
        <v>1956</v>
      </c>
      <c r="N5" s="4" t="s">
        <v>47</v>
      </c>
      <c r="O5" s="4" t="s">
        <v>32</v>
      </c>
      <c r="P5" s="4" t="s">
        <v>33</v>
      </c>
      <c r="Q5" s="4">
        <v>0</v>
      </c>
      <c r="R5" s="11">
        <v>45127</v>
      </c>
      <c r="S5" s="7">
        <v>45149</v>
      </c>
      <c r="T5" s="4" t="s">
        <v>34</v>
      </c>
      <c r="U5" s="4">
        <v>1956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39</v>
      </c>
      <c r="F6" s="7">
        <v>45132</v>
      </c>
      <c r="G6" s="7">
        <v>45134</v>
      </c>
      <c r="H6" s="4">
        <v>2</v>
      </c>
      <c r="I6" s="4">
        <v>2</v>
      </c>
      <c r="J6" s="4">
        <v>4</v>
      </c>
      <c r="K6" s="4" t="s">
        <v>30</v>
      </c>
      <c r="L6" s="4">
        <v>3496</v>
      </c>
      <c r="M6" s="4">
        <v>3496</v>
      </c>
      <c r="N6" s="4" t="s">
        <v>50</v>
      </c>
      <c r="O6" s="4" t="s">
        <v>32</v>
      </c>
      <c r="P6" s="4" t="s">
        <v>33</v>
      </c>
      <c r="Q6" s="4">
        <v>0</v>
      </c>
      <c r="R6" s="11">
        <v>45127.0000115741</v>
      </c>
      <c r="S6" s="7">
        <v>45149</v>
      </c>
      <c r="T6" s="4" t="s">
        <v>34</v>
      </c>
      <c r="U6" s="4">
        <v>3496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7">
        <v>45133</v>
      </c>
      <c r="G7" s="7">
        <v>45134</v>
      </c>
      <c r="H7" s="4">
        <v>1</v>
      </c>
      <c r="I7" s="4">
        <v>1</v>
      </c>
      <c r="J7" s="4">
        <v>1</v>
      </c>
      <c r="K7" s="4" t="s">
        <v>30</v>
      </c>
      <c r="L7" s="4">
        <v>294</v>
      </c>
      <c r="M7" s="4">
        <v>294</v>
      </c>
      <c r="N7" s="4" t="s">
        <v>55</v>
      </c>
      <c r="O7" s="4" t="s">
        <v>32</v>
      </c>
      <c r="P7" s="4" t="s">
        <v>33</v>
      </c>
      <c r="Q7" s="4">
        <v>0</v>
      </c>
      <c r="R7" s="11">
        <v>45131.0000115741</v>
      </c>
      <c r="S7" s="7">
        <v>45149</v>
      </c>
      <c r="T7" s="4" t="s">
        <v>34</v>
      </c>
      <c r="U7" s="4">
        <v>294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53</v>
      </c>
      <c r="E8" s="4" t="s">
        <v>57</v>
      </c>
      <c r="F8" s="7">
        <v>45133</v>
      </c>
      <c r="G8" s="7">
        <v>45134</v>
      </c>
      <c r="H8" s="4">
        <v>1</v>
      </c>
      <c r="I8" s="4">
        <v>1</v>
      </c>
      <c r="J8" s="4">
        <v>1</v>
      </c>
      <c r="K8" s="4" t="s">
        <v>30</v>
      </c>
      <c r="L8" s="4">
        <v>322.5</v>
      </c>
      <c r="M8" s="4">
        <v>322.5</v>
      </c>
      <c r="N8" s="4" t="s">
        <v>58</v>
      </c>
      <c r="O8" s="4" t="s">
        <v>32</v>
      </c>
      <c r="P8" s="4" t="s">
        <v>33</v>
      </c>
      <c r="Q8" s="4">
        <v>0</v>
      </c>
      <c r="R8" s="11">
        <v>45131.0000115741</v>
      </c>
      <c r="S8" s="7">
        <v>45149</v>
      </c>
      <c r="T8" s="4" t="s">
        <v>34</v>
      </c>
      <c r="U8" s="4">
        <v>322.5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59</v>
      </c>
      <c r="D9" s="4" t="s">
        <v>53</v>
      </c>
      <c r="E9" s="4" t="s">
        <v>57</v>
      </c>
      <c r="F9" s="7">
        <v>45133</v>
      </c>
      <c r="G9" s="7">
        <v>45134</v>
      </c>
      <c r="H9" s="4">
        <v>1</v>
      </c>
      <c r="I9" s="4">
        <v>1</v>
      </c>
      <c r="J9" s="4">
        <v>1</v>
      </c>
      <c r="K9" s="4" t="s">
        <v>30</v>
      </c>
      <c r="L9" s="4">
        <v>-322.5</v>
      </c>
      <c r="M9" s="4">
        <v>-322.5</v>
      </c>
      <c r="N9" s="4" t="s">
        <v>58</v>
      </c>
      <c r="O9" s="4" t="s">
        <v>32</v>
      </c>
      <c r="P9" s="4" t="s">
        <v>33</v>
      </c>
      <c r="Q9" s="4">
        <v>0</v>
      </c>
      <c r="R9" s="11">
        <v>45131.0000115741</v>
      </c>
      <c r="S9" s="7">
        <v>45149</v>
      </c>
      <c r="T9" s="4" t="s">
        <v>34</v>
      </c>
      <c r="U9" s="4">
        <v>-322.5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53</v>
      </c>
      <c r="E10" s="4" t="s">
        <v>57</v>
      </c>
      <c r="F10" s="7">
        <v>45133</v>
      </c>
      <c r="G10" s="7">
        <v>45134</v>
      </c>
      <c r="H10" s="4">
        <v>1</v>
      </c>
      <c r="I10" s="4">
        <v>1</v>
      </c>
      <c r="J10" s="4">
        <v>1</v>
      </c>
      <c r="K10" s="4" t="s">
        <v>30</v>
      </c>
      <c r="L10" s="4">
        <v>322.5</v>
      </c>
      <c r="M10" s="4">
        <v>322.5</v>
      </c>
      <c r="N10" s="4" t="s">
        <v>61</v>
      </c>
      <c r="O10" s="4" t="s">
        <v>32</v>
      </c>
      <c r="P10" s="4" t="s">
        <v>33</v>
      </c>
      <c r="Q10" s="4">
        <v>0</v>
      </c>
      <c r="R10" s="11">
        <v>45132</v>
      </c>
      <c r="S10" s="7">
        <v>45149</v>
      </c>
      <c r="T10" s="4" t="s">
        <v>34</v>
      </c>
      <c r="U10" s="4">
        <v>322.5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7">
        <v>45132</v>
      </c>
      <c r="G11" s="7">
        <v>45134</v>
      </c>
      <c r="H11" s="4">
        <v>1</v>
      </c>
      <c r="I11" s="4">
        <v>2</v>
      </c>
      <c r="J11" s="4">
        <v>2</v>
      </c>
      <c r="K11" s="4" t="s">
        <v>30</v>
      </c>
      <c r="L11" s="4">
        <v>896</v>
      </c>
      <c r="M11" s="4">
        <v>896</v>
      </c>
      <c r="N11" s="4" t="s">
        <v>65</v>
      </c>
      <c r="O11" s="4" t="s">
        <v>32</v>
      </c>
      <c r="P11" s="4" t="s">
        <v>33</v>
      </c>
      <c r="Q11" s="4">
        <v>0</v>
      </c>
      <c r="R11" s="11">
        <v>45132.0000115741</v>
      </c>
      <c r="S11" s="7">
        <v>45149</v>
      </c>
      <c r="T11" s="4" t="s">
        <v>34</v>
      </c>
      <c r="U11" s="4">
        <v>896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63</v>
      </c>
      <c r="E12" s="4" t="s">
        <v>64</v>
      </c>
      <c r="F12" s="7">
        <v>45132</v>
      </c>
      <c r="G12" s="7">
        <v>45134</v>
      </c>
      <c r="H12" s="4">
        <v>1</v>
      </c>
      <c r="I12" s="4">
        <v>2</v>
      </c>
      <c r="J12" s="4">
        <v>2</v>
      </c>
      <c r="K12" s="4" t="s">
        <v>30</v>
      </c>
      <c r="L12" s="4">
        <v>896</v>
      </c>
      <c r="M12" s="4">
        <v>896</v>
      </c>
      <c r="N12" s="4" t="s">
        <v>67</v>
      </c>
      <c r="O12" s="4" t="s">
        <v>32</v>
      </c>
      <c r="P12" s="4" t="s">
        <v>33</v>
      </c>
      <c r="Q12" s="4">
        <v>0</v>
      </c>
      <c r="R12" s="11">
        <v>45132.0000115741</v>
      </c>
      <c r="S12" s="7">
        <v>45149</v>
      </c>
      <c r="T12" s="4" t="s">
        <v>34</v>
      </c>
      <c r="U12" s="4">
        <v>896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53</v>
      </c>
      <c r="E13" s="4" t="s">
        <v>69</v>
      </c>
      <c r="F13" s="7">
        <v>45133</v>
      </c>
      <c r="G13" s="7">
        <v>45134</v>
      </c>
      <c r="H13" s="4">
        <v>1</v>
      </c>
      <c r="I13" s="4">
        <v>1</v>
      </c>
      <c r="J13" s="4">
        <v>1</v>
      </c>
      <c r="K13" s="4" t="s">
        <v>30</v>
      </c>
      <c r="L13" s="4">
        <v>301</v>
      </c>
      <c r="M13" s="4">
        <v>301</v>
      </c>
      <c r="N13" s="4" t="s">
        <v>70</v>
      </c>
      <c r="O13" s="4" t="s">
        <v>32</v>
      </c>
      <c r="P13" s="4" t="s">
        <v>33</v>
      </c>
      <c r="Q13" s="4">
        <v>0</v>
      </c>
      <c r="R13" s="11">
        <v>45132</v>
      </c>
      <c r="S13" s="7">
        <v>45149</v>
      </c>
      <c r="T13" s="4" t="s">
        <v>34</v>
      </c>
      <c r="U13" s="4">
        <v>301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68</v>
      </c>
      <c r="B14" s="4" t="s">
        <v>26</v>
      </c>
      <c r="C14" s="4" t="s">
        <v>59</v>
      </c>
      <c r="D14" s="4" t="s">
        <v>53</v>
      </c>
      <c r="E14" s="4" t="s">
        <v>69</v>
      </c>
      <c r="F14" s="7">
        <v>45133</v>
      </c>
      <c r="G14" s="7">
        <v>45134</v>
      </c>
      <c r="H14" s="4">
        <v>1</v>
      </c>
      <c r="I14" s="4">
        <v>1</v>
      </c>
      <c r="J14" s="4">
        <v>1</v>
      </c>
      <c r="K14" s="4" t="s">
        <v>30</v>
      </c>
      <c r="L14" s="4">
        <v>-301</v>
      </c>
      <c r="M14" s="4">
        <v>-301</v>
      </c>
      <c r="N14" s="4" t="s">
        <v>70</v>
      </c>
      <c r="O14" s="4" t="s">
        <v>32</v>
      </c>
      <c r="P14" s="4" t="s">
        <v>33</v>
      </c>
      <c r="Q14" s="4">
        <v>0</v>
      </c>
      <c r="R14" s="11">
        <v>45132</v>
      </c>
      <c r="S14" s="7">
        <v>45149</v>
      </c>
      <c r="T14" s="4" t="s">
        <v>34</v>
      </c>
      <c r="U14" s="4">
        <v>-301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71</v>
      </c>
      <c r="B15" s="4" t="s">
        <v>26</v>
      </c>
      <c r="C15" s="4" t="s">
        <v>27</v>
      </c>
      <c r="D15" s="4" t="s">
        <v>53</v>
      </c>
      <c r="E15" s="4" t="s">
        <v>57</v>
      </c>
      <c r="F15" s="7">
        <v>45133</v>
      </c>
      <c r="G15" s="7">
        <v>45134</v>
      </c>
      <c r="H15" s="4">
        <v>2</v>
      </c>
      <c r="I15" s="4">
        <v>1</v>
      </c>
      <c r="J15" s="4">
        <v>2</v>
      </c>
      <c r="K15" s="4" t="s">
        <v>30</v>
      </c>
      <c r="L15" s="4">
        <v>602</v>
      </c>
      <c r="M15" s="4">
        <v>602</v>
      </c>
      <c r="N15" s="4" t="s">
        <v>72</v>
      </c>
      <c r="O15" s="4" t="s">
        <v>32</v>
      </c>
      <c r="P15" s="4" t="s">
        <v>33</v>
      </c>
      <c r="Q15" s="4">
        <v>0</v>
      </c>
      <c r="R15" s="11">
        <v>45132</v>
      </c>
      <c r="S15" s="7">
        <v>45149</v>
      </c>
      <c r="T15" s="4" t="s">
        <v>34</v>
      </c>
      <c r="U15" s="4">
        <v>602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73</v>
      </c>
      <c r="B16" s="4" t="s">
        <v>26</v>
      </c>
      <c r="C16" s="4" t="s">
        <v>27</v>
      </c>
      <c r="D16" s="4" t="s">
        <v>63</v>
      </c>
      <c r="E16" s="4" t="s">
        <v>64</v>
      </c>
      <c r="F16" s="7">
        <v>45133</v>
      </c>
      <c r="G16" s="7">
        <v>45134</v>
      </c>
      <c r="H16" s="4">
        <v>1</v>
      </c>
      <c r="I16" s="4">
        <v>1</v>
      </c>
      <c r="J16" s="4">
        <v>1</v>
      </c>
      <c r="K16" s="4" t="s">
        <v>30</v>
      </c>
      <c r="L16" s="4">
        <v>448</v>
      </c>
      <c r="M16" s="4">
        <v>448</v>
      </c>
      <c r="N16" s="4" t="s">
        <v>74</v>
      </c>
      <c r="O16" s="4" t="s">
        <v>32</v>
      </c>
      <c r="P16" s="4" t="s">
        <v>33</v>
      </c>
      <c r="Q16" s="4">
        <v>0</v>
      </c>
      <c r="R16" s="11">
        <v>45132.0000115741</v>
      </c>
      <c r="S16" s="7">
        <v>45149</v>
      </c>
      <c r="T16" s="4" t="s">
        <v>34</v>
      </c>
      <c r="U16" s="4">
        <v>448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75</v>
      </c>
      <c r="B17" s="4" t="s">
        <v>26</v>
      </c>
      <c r="C17" s="4" t="s">
        <v>27</v>
      </c>
      <c r="D17" s="4" t="s">
        <v>63</v>
      </c>
      <c r="E17" s="4" t="s">
        <v>64</v>
      </c>
      <c r="F17" s="7">
        <v>45133</v>
      </c>
      <c r="G17" s="7">
        <v>45134</v>
      </c>
      <c r="H17" s="4">
        <v>1</v>
      </c>
      <c r="I17" s="4">
        <v>1</v>
      </c>
      <c r="J17" s="4">
        <v>1</v>
      </c>
      <c r="K17" s="4" t="s">
        <v>30</v>
      </c>
      <c r="L17" s="4">
        <v>448</v>
      </c>
      <c r="M17" s="4">
        <v>448</v>
      </c>
      <c r="N17" s="4" t="s">
        <v>76</v>
      </c>
      <c r="O17" s="4" t="s">
        <v>32</v>
      </c>
      <c r="P17" s="4" t="s">
        <v>33</v>
      </c>
      <c r="Q17" s="4">
        <v>0</v>
      </c>
      <c r="R17" s="11">
        <v>45133</v>
      </c>
      <c r="S17" s="7">
        <v>45149</v>
      </c>
      <c r="T17" s="4" t="s">
        <v>34</v>
      </c>
      <c r="U17" s="4">
        <v>448</v>
      </c>
      <c r="V17" s="4">
        <v>0</v>
      </c>
      <c r="W17" s="4">
        <v>0</v>
      </c>
      <c r="X17" s="4" t="s">
        <v>36</v>
      </c>
      <c r="Y17" s="4" t="s">
        <v>77</v>
      </c>
    </row>
    <row r="18" s="4" customFormat="1" spans="1:25">
      <c r="A18" s="4" t="s">
        <v>78</v>
      </c>
      <c r="B18" s="4" t="s">
        <v>26</v>
      </c>
      <c r="C18" s="4" t="s">
        <v>27</v>
      </c>
      <c r="D18" s="4" t="s">
        <v>63</v>
      </c>
      <c r="E18" s="4" t="s">
        <v>79</v>
      </c>
      <c r="F18" s="7">
        <v>45133</v>
      </c>
      <c r="G18" s="7">
        <v>45134</v>
      </c>
      <c r="H18" s="4">
        <v>1</v>
      </c>
      <c r="I18" s="4">
        <v>1</v>
      </c>
      <c r="J18" s="4">
        <v>1</v>
      </c>
      <c r="K18" s="4" t="s">
        <v>30</v>
      </c>
      <c r="L18" s="4">
        <v>525</v>
      </c>
      <c r="M18" s="4">
        <v>525</v>
      </c>
      <c r="N18" s="4" t="s">
        <v>80</v>
      </c>
      <c r="O18" s="4" t="s">
        <v>32</v>
      </c>
      <c r="P18" s="4" t="s">
        <v>33</v>
      </c>
      <c r="Q18" s="4">
        <v>0</v>
      </c>
      <c r="R18" s="11">
        <v>45133</v>
      </c>
      <c r="S18" s="7">
        <v>45149</v>
      </c>
      <c r="T18" s="4" t="s">
        <v>34</v>
      </c>
      <c r="U18" s="4">
        <v>525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81</v>
      </c>
      <c r="B19" s="4" t="s">
        <v>26</v>
      </c>
      <c r="C19" s="4" t="s">
        <v>27</v>
      </c>
      <c r="D19" s="4" t="s">
        <v>63</v>
      </c>
      <c r="E19" s="4" t="s">
        <v>79</v>
      </c>
      <c r="F19" s="7">
        <v>45133</v>
      </c>
      <c r="G19" s="7">
        <v>45134</v>
      </c>
      <c r="H19" s="4">
        <v>1</v>
      </c>
      <c r="I19" s="4">
        <v>1</v>
      </c>
      <c r="J19" s="4">
        <v>1</v>
      </c>
      <c r="K19" s="4" t="s">
        <v>30</v>
      </c>
      <c r="L19" s="4">
        <v>525</v>
      </c>
      <c r="M19" s="4">
        <v>525</v>
      </c>
      <c r="N19" s="4" t="s">
        <v>82</v>
      </c>
      <c r="O19" s="4" t="s">
        <v>32</v>
      </c>
      <c r="P19" s="4" t="s">
        <v>33</v>
      </c>
      <c r="Q19" s="4">
        <v>0</v>
      </c>
      <c r="R19" s="11">
        <v>45133.0000115741</v>
      </c>
      <c r="S19" s="7">
        <v>45149</v>
      </c>
      <c r="T19" s="4" t="s">
        <v>34</v>
      </c>
      <c r="U19" s="4">
        <v>525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83</v>
      </c>
      <c r="B20" s="4" t="s">
        <v>26</v>
      </c>
      <c r="C20" s="4" t="s">
        <v>84</v>
      </c>
      <c r="D20" s="4" t="s">
        <v>63</v>
      </c>
      <c r="E20" s="4" t="s">
        <v>64</v>
      </c>
      <c r="F20" s="7">
        <v>45115</v>
      </c>
      <c r="G20" s="7">
        <v>45117</v>
      </c>
      <c r="H20" s="4">
        <v>1</v>
      </c>
      <c r="I20" s="4">
        <v>2</v>
      </c>
      <c r="J20" s="4">
        <v>2</v>
      </c>
      <c r="K20" s="4" t="s">
        <v>30</v>
      </c>
      <c r="L20" s="4">
        <v>-452.9</v>
      </c>
      <c r="M20" s="4">
        <v>-452.9</v>
      </c>
      <c r="N20" s="4" t="s">
        <v>85</v>
      </c>
      <c r="O20" s="4" t="s">
        <v>32</v>
      </c>
      <c r="P20" s="4" t="s">
        <v>33</v>
      </c>
      <c r="Q20" s="4">
        <v>0</v>
      </c>
      <c r="R20" s="11">
        <v>45115.5719560185</v>
      </c>
      <c r="S20" s="7">
        <v>45149</v>
      </c>
      <c r="U20" s="4">
        <v>0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86</v>
      </c>
      <c r="B21" s="4" t="s">
        <v>26</v>
      </c>
      <c r="C21" s="4" t="s">
        <v>84</v>
      </c>
      <c r="D21" s="4" t="s">
        <v>38</v>
      </c>
      <c r="E21" s="4" t="s">
        <v>46</v>
      </c>
      <c r="F21" s="7">
        <v>45119</v>
      </c>
      <c r="G21" s="7">
        <v>45121</v>
      </c>
      <c r="H21" s="4">
        <v>2</v>
      </c>
      <c r="I21" s="4">
        <v>2</v>
      </c>
      <c r="J21" s="4">
        <v>4</v>
      </c>
      <c r="K21" s="4" t="s">
        <v>30</v>
      </c>
      <c r="L21" s="4">
        <v>-1622</v>
      </c>
      <c r="M21" s="4">
        <v>-1622</v>
      </c>
      <c r="N21" s="4" t="s">
        <v>87</v>
      </c>
      <c r="O21" s="4" t="s">
        <v>32</v>
      </c>
      <c r="P21" s="4" t="s">
        <v>33</v>
      </c>
      <c r="Q21" s="4">
        <v>0</v>
      </c>
      <c r="R21" s="11">
        <v>45112.4915277778</v>
      </c>
      <c r="S21" s="7">
        <v>45149</v>
      </c>
      <c r="U21" s="4">
        <v>0</v>
      </c>
      <c r="V21" s="4">
        <v>0</v>
      </c>
      <c r="W21" s="4">
        <v>0</v>
      </c>
      <c r="X21" s="4" t="s">
        <v>88</v>
      </c>
      <c r="Y21" s="4" t="s">
        <v>36</v>
      </c>
    </row>
    <row r="22" s="4" customFormat="1" spans="1:25">
      <c r="A22" s="4" t="s">
        <v>89</v>
      </c>
      <c r="B22" s="4" t="s">
        <v>26</v>
      </c>
      <c r="C22" s="4" t="s">
        <v>84</v>
      </c>
      <c r="D22" s="4" t="s">
        <v>38</v>
      </c>
      <c r="E22" s="4" t="s">
        <v>46</v>
      </c>
      <c r="F22" s="7">
        <v>45133</v>
      </c>
      <c r="G22" s="7">
        <v>45136</v>
      </c>
      <c r="H22" s="4">
        <v>2</v>
      </c>
      <c r="I22" s="4">
        <v>3</v>
      </c>
      <c r="J22" s="4">
        <v>6</v>
      </c>
      <c r="K22" s="4" t="s">
        <v>30</v>
      </c>
      <c r="L22" s="4">
        <v>-1852</v>
      </c>
      <c r="M22" s="4">
        <v>-1852</v>
      </c>
      <c r="N22" s="4" t="s">
        <v>90</v>
      </c>
      <c r="O22" s="4" t="s">
        <v>32</v>
      </c>
      <c r="P22" s="4" t="s">
        <v>33</v>
      </c>
      <c r="Q22" s="4">
        <v>0</v>
      </c>
      <c r="R22" s="11">
        <v>45088.4177546296</v>
      </c>
      <c r="S22" s="7">
        <v>45149</v>
      </c>
      <c r="U22" s="4">
        <v>0</v>
      </c>
      <c r="V22" s="4">
        <v>0</v>
      </c>
      <c r="W22" s="4">
        <v>0</v>
      </c>
      <c r="X22" s="4" t="s">
        <v>91</v>
      </c>
      <c r="Y22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3"/>
  <sheetViews>
    <sheetView tabSelected="1" workbookViewId="0">
      <selection activeCell="A29" sqref="A29:D3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6">
        <v>999225269760905</v>
      </c>
      <c r="B2" s="7">
        <v>45132</v>
      </c>
      <c r="C2" s="7">
        <v>45134</v>
      </c>
      <c r="D2" s="4">
        <v>1956</v>
      </c>
      <c r="E2" s="4" t="str">
        <f>VLOOKUP(A2,HOP!A:L,12,0)</f>
        <v>1956.00</v>
      </c>
      <c r="F2" s="4" t="str">
        <f>VLOOKUP(A2,HOP!A:C,3,0)</f>
        <v>3623507</v>
      </c>
      <c r="G2" s="4">
        <f>D2-E2</f>
        <v>0</v>
      </c>
      <c r="H2" s="4" t="str">
        <f>$H$1&amp;F2</f>
        <v>，3623507</v>
      </c>
      <c r="I2" s="4" t="str">
        <f>VLOOKUP(A2,HOP!A:U,21,0)</f>
        <v>直采</v>
      </c>
    </row>
    <row r="3" s="4" customFormat="1" spans="1:9">
      <c r="A3" s="6">
        <v>999225341949298</v>
      </c>
      <c r="B3" s="7">
        <v>45128</v>
      </c>
      <c r="C3" s="7">
        <v>45134</v>
      </c>
      <c r="D3" s="4">
        <v>11608</v>
      </c>
      <c r="E3" s="4" t="str">
        <f>VLOOKUP(A3,HOP!A:L,12,0)</f>
        <v>11608.00</v>
      </c>
      <c r="F3" s="4" t="str">
        <f>VLOOKUP(A3,HOP!A:C,3,0)</f>
        <v>3637859</v>
      </c>
      <c r="G3" s="4">
        <f t="shared" ref="G3:G20" si="0">D3-E3</f>
        <v>0</v>
      </c>
      <c r="H3" s="4" t="str">
        <f t="shared" ref="H3:H20" si="1">$H$1&amp;F3</f>
        <v>，3637859</v>
      </c>
      <c r="I3" s="4" t="str">
        <f>VLOOKUP(A3,HOP!A:U,21,0)</f>
        <v>直采</v>
      </c>
    </row>
    <row r="4" s="4" customFormat="1" spans="1:9">
      <c r="A4" s="6">
        <v>999225461502394</v>
      </c>
      <c r="B4" s="7">
        <v>45132</v>
      </c>
      <c r="C4" s="7">
        <v>45134</v>
      </c>
      <c r="D4" s="4">
        <v>1748</v>
      </c>
      <c r="E4" s="4" t="str">
        <f>VLOOKUP(A4,HOP!A:L,12,0)</f>
        <v>1748.00</v>
      </c>
      <c r="F4" s="4" t="str">
        <f>VLOOKUP(A4,HOP!A:C,3,0)</f>
        <v>3660334</v>
      </c>
      <c r="G4" s="4">
        <f t="shared" si="0"/>
        <v>0</v>
      </c>
      <c r="H4" s="4" t="str">
        <f t="shared" si="1"/>
        <v>，3660334</v>
      </c>
      <c r="I4" s="4" t="str">
        <f>VLOOKUP(A4,HOP!A:U,21,0)</f>
        <v>直采</v>
      </c>
    </row>
    <row r="5" s="4" customFormat="1" spans="1:9">
      <c r="A5" s="6">
        <v>999225462642696</v>
      </c>
      <c r="B5" s="7">
        <v>45132</v>
      </c>
      <c r="C5" s="7">
        <v>45134</v>
      </c>
      <c r="D5" s="4">
        <v>1956</v>
      </c>
      <c r="E5" s="4" t="str">
        <f>VLOOKUP(A5,HOP!A:L,12,0)</f>
        <v>1956.00</v>
      </c>
      <c r="F5" s="4" t="str">
        <f>VLOOKUP(A5,HOP!A:C,3,0)</f>
        <v>3660581</v>
      </c>
      <c r="G5" s="4">
        <f t="shared" si="0"/>
        <v>0</v>
      </c>
      <c r="H5" s="4" t="str">
        <f t="shared" si="1"/>
        <v>，3660581</v>
      </c>
      <c r="I5" s="4" t="str">
        <f>VLOOKUP(A5,HOP!A:U,21,0)</f>
        <v>直采</v>
      </c>
    </row>
    <row r="6" s="4" customFormat="1" spans="1:9">
      <c r="A6" s="6">
        <v>999225473066763</v>
      </c>
      <c r="B6" s="7">
        <v>45132</v>
      </c>
      <c r="C6" s="7">
        <v>45134</v>
      </c>
      <c r="D6" s="4">
        <v>3496</v>
      </c>
      <c r="E6" s="4" t="str">
        <f>VLOOKUP(A6,HOP!A:L,12,0)</f>
        <v>3496.00</v>
      </c>
      <c r="F6" s="4" t="str">
        <f>VLOOKUP(A6,HOP!A:C,3,0)</f>
        <v>3663185</v>
      </c>
      <c r="G6" s="4">
        <f t="shared" si="0"/>
        <v>0</v>
      </c>
      <c r="H6" s="4" t="str">
        <f t="shared" si="1"/>
        <v>，3663185</v>
      </c>
      <c r="I6" s="4" t="str">
        <f>VLOOKUP(A6,HOP!A:U,21,0)</f>
        <v>直采</v>
      </c>
    </row>
    <row r="7" s="4" customFormat="1" hidden="1" spans="1:10">
      <c r="A7" s="6">
        <v>999225551740516</v>
      </c>
      <c r="B7" s="7">
        <v>45133</v>
      </c>
      <c r="C7" s="7">
        <v>45134</v>
      </c>
      <c r="D7" s="4">
        <v>294</v>
      </c>
      <c r="E7" s="8">
        <v>294</v>
      </c>
      <c r="F7" s="12" t="s">
        <v>94</v>
      </c>
      <c r="G7" s="4">
        <f t="shared" si="0"/>
        <v>0</v>
      </c>
      <c r="H7" s="4" t="str">
        <f t="shared" si="1"/>
        <v>，202307241430410020</v>
      </c>
      <c r="I7" s="4" t="e">
        <f>VLOOKUP(A7,HOP!A:U,21,0)</f>
        <v>#N/A</v>
      </c>
      <c r="J7" s="4">
        <v>7.24</v>
      </c>
    </row>
    <row r="8" s="4" customFormat="1" hidden="1" spans="1:9">
      <c r="A8" s="6">
        <v>999225553778266</v>
      </c>
      <c r="B8" s="7">
        <v>45133</v>
      </c>
      <c r="C8" s="7">
        <v>45134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10">
      <c r="A9" s="6">
        <v>999225562097361</v>
      </c>
      <c r="B9" s="7">
        <v>45133</v>
      </c>
      <c r="C9" s="7">
        <v>45134</v>
      </c>
      <c r="D9" s="4">
        <v>322.5</v>
      </c>
      <c r="E9" s="8">
        <v>322.5</v>
      </c>
      <c r="F9" s="12" t="s">
        <v>95</v>
      </c>
      <c r="G9" s="4">
        <f t="shared" si="0"/>
        <v>0</v>
      </c>
      <c r="H9" s="4" t="str">
        <f t="shared" si="1"/>
        <v>，202307250833580025</v>
      </c>
      <c r="I9" s="4" t="e">
        <f>VLOOKUP(A9,HOP!A:U,21,0)</f>
        <v>#N/A</v>
      </c>
      <c r="J9" s="4">
        <v>7.25</v>
      </c>
    </row>
    <row r="10" s="4" customFormat="1" hidden="1" spans="1:10">
      <c r="A10" s="6">
        <v>999225564167184</v>
      </c>
      <c r="B10" s="7">
        <v>45132</v>
      </c>
      <c r="C10" s="7">
        <v>45134</v>
      </c>
      <c r="D10" s="4">
        <v>896</v>
      </c>
      <c r="E10" s="4">
        <v>896</v>
      </c>
      <c r="F10" s="12" t="s">
        <v>96</v>
      </c>
      <c r="G10" s="4">
        <f t="shared" si="0"/>
        <v>0</v>
      </c>
      <c r="H10" s="4" t="str">
        <f t="shared" si="1"/>
        <v>，202307250950030025</v>
      </c>
      <c r="I10" s="4" t="e">
        <f>VLOOKUP(A10,HOP!A:U,21,0)</f>
        <v>#N/A</v>
      </c>
      <c r="J10" s="4">
        <v>7.25</v>
      </c>
    </row>
    <row r="11" s="4" customFormat="1" hidden="1" spans="1:10">
      <c r="A11" s="6">
        <v>999225570791407</v>
      </c>
      <c r="B11" s="7">
        <v>45132</v>
      </c>
      <c r="C11" s="7">
        <v>45134</v>
      </c>
      <c r="D11" s="4">
        <v>896</v>
      </c>
      <c r="E11" s="4">
        <v>896</v>
      </c>
      <c r="F11" s="12" t="s">
        <v>97</v>
      </c>
      <c r="G11" s="4">
        <f t="shared" si="0"/>
        <v>0</v>
      </c>
      <c r="H11" s="4" t="str">
        <f t="shared" si="1"/>
        <v>，202307251158030021</v>
      </c>
      <c r="I11" s="4" t="e">
        <f>VLOOKUP(A11,HOP!A:U,21,0)</f>
        <v>#N/A</v>
      </c>
      <c r="J11" s="4">
        <v>7.25</v>
      </c>
    </row>
    <row r="12" s="4" customFormat="1" hidden="1" spans="1:9">
      <c r="A12" s="6">
        <v>25571758154</v>
      </c>
      <c r="B12" s="7">
        <v>45133</v>
      </c>
      <c r="C12" s="7">
        <v>45134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10">
      <c r="A13" s="6">
        <v>999225576551234</v>
      </c>
      <c r="B13" s="7">
        <v>45133</v>
      </c>
      <c r="C13" s="7">
        <v>45134</v>
      </c>
      <c r="D13" s="4">
        <v>602</v>
      </c>
      <c r="E13" s="4">
        <v>602</v>
      </c>
      <c r="F13" s="12" t="s">
        <v>98</v>
      </c>
      <c r="G13" s="4">
        <f t="shared" si="0"/>
        <v>0</v>
      </c>
      <c r="H13" s="4" t="str">
        <f t="shared" si="1"/>
        <v>，202307251648420076</v>
      </c>
      <c r="I13" s="4" t="e">
        <f>VLOOKUP(A13,HOP!A:U,21,0)</f>
        <v>#N/A</v>
      </c>
      <c r="J13" s="4">
        <v>7.25</v>
      </c>
    </row>
    <row r="14" s="4" customFormat="1" hidden="1" spans="1:10">
      <c r="A14" s="6">
        <v>999225578558508</v>
      </c>
      <c r="B14" s="7">
        <v>45133</v>
      </c>
      <c r="C14" s="7">
        <v>45134</v>
      </c>
      <c r="D14" s="4">
        <v>448</v>
      </c>
      <c r="E14" s="4">
        <v>448</v>
      </c>
      <c r="F14" s="12" t="s">
        <v>99</v>
      </c>
      <c r="G14" s="4">
        <f t="shared" si="0"/>
        <v>0</v>
      </c>
      <c r="H14" s="4" t="str">
        <f t="shared" si="1"/>
        <v>，202307251907060076</v>
      </c>
      <c r="I14" s="4" t="e">
        <f>VLOOKUP(A14,HOP!A:U,21,0)</f>
        <v>#N/A</v>
      </c>
      <c r="J14" s="4">
        <v>7.25</v>
      </c>
    </row>
    <row r="15" s="4" customFormat="1" hidden="1" spans="1:10">
      <c r="A15" s="6">
        <v>999225594184265</v>
      </c>
      <c r="B15" s="7">
        <v>45133</v>
      </c>
      <c r="C15" s="7">
        <v>45134</v>
      </c>
      <c r="D15" s="4">
        <v>448</v>
      </c>
      <c r="E15" s="4">
        <v>448</v>
      </c>
      <c r="F15" s="12" t="s">
        <v>100</v>
      </c>
      <c r="G15" s="4">
        <f t="shared" si="0"/>
        <v>0</v>
      </c>
      <c r="H15" s="4" t="str">
        <f t="shared" si="1"/>
        <v>，202307261159200077</v>
      </c>
      <c r="I15" s="4" t="e">
        <f>VLOOKUP(A15,HOP!A:U,21,0)</f>
        <v>#N/A</v>
      </c>
      <c r="J15" s="4">
        <v>7.26</v>
      </c>
    </row>
    <row r="16" s="4" customFormat="1" hidden="1" spans="1:10">
      <c r="A16" s="6">
        <v>999225595753220</v>
      </c>
      <c r="B16" s="7">
        <v>45133</v>
      </c>
      <c r="C16" s="7">
        <v>45134</v>
      </c>
      <c r="D16" s="4">
        <v>525</v>
      </c>
      <c r="E16" s="4">
        <v>525</v>
      </c>
      <c r="F16" s="12" t="s">
        <v>101</v>
      </c>
      <c r="G16" s="4">
        <f t="shared" si="0"/>
        <v>0</v>
      </c>
      <c r="H16" s="4" t="str">
        <f t="shared" si="1"/>
        <v>，202307261309090021</v>
      </c>
      <c r="I16" s="4" t="e">
        <f>VLOOKUP(A16,HOP!A:U,21,0)</f>
        <v>#N/A</v>
      </c>
      <c r="J16" s="4">
        <v>7.26</v>
      </c>
    </row>
    <row r="17" s="4" customFormat="1" hidden="1" spans="1:10">
      <c r="A17" s="6">
        <v>999225595822067</v>
      </c>
      <c r="B17" s="7">
        <v>45133</v>
      </c>
      <c r="C17" s="7">
        <v>45134</v>
      </c>
      <c r="D17" s="4">
        <v>525</v>
      </c>
      <c r="E17" s="4">
        <v>525</v>
      </c>
      <c r="F17" s="12" t="s">
        <v>102</v>
      </c>
      <c r="G17" s="4">
        <f t="shared" si="0"/>
        <v>0</v>
      </c>
      <c r="H17" s="4" t="str">
        <f t="shared" si="1"/>
        <v>，202307261312270021</v>
      </c>
      <c r="I17" s="4" t="e">
        <f>VLOOKUP(A17,HOP!A:U,21,0)</f>
        <v>#N/A</v>
      </c>
      <c r="J17" s="4">
        <v>7.26</v>
      </c>
    </row>
    <row r="18" s="5" customFormat="1" hidden="1" spans="1:11">
      <c r="A18" s="9">
        <v>999225196030615</v>
      </c>
      <c r="B18" s="10">
        <v>45115</v>
      </c>
      <c r="C18" s="10">
        <v>45117</v>
      </c>
      <c r="D18" s="5">
        <v>-452.9</v>
      </c>
      <c r="E18" s="5">
        <v>-452.9</v>
      </c>
      <c r="F18" s="13" t="s">
        <v>103</v>
      </c>
      <c r="G18" s="5">
        <f t="shared" si="0"/>
        <v>0</v>
      </c>
      <c r="H18" s="5" t="str">
        <f t="shared" si="1"/>
        <v>，202308141200380001</v>
      </c>
      <c r="I18" s="5" t="e">
        <f>VLOOKUP(A18,HOP!A:U,21,0)</f>
        <v>#N/A</v>
      </c>
      <c r="J18" s="5" t="s">
        <v>104</v>
      </c>
      <c r="K18" s="5">
        <v>8.14</v>
      </c>
    </row>
    <row r="19" s="4" customFormat="1" spans="1:10">
      <c r="A19" s="6">
        <v>999225131024953</v>
      </c>
      <c r="B19" s="7">
        <v>45119</v>
      </c>
      <c r="C19" s="7">
        <v>45121</v>
      </c>
      <c r="D19" s="4">
        <v>-1622</v>
      </c>
      <c r="E19" s="4" t="e">
        <f>VLOOKUP(A19,HOP!A:L,12,0)</f>
        <v>#N/A</v>
      </c>
      <c r="F19" s="4">
        <v>3594449</v>
      </c>
      <c r="G19" s="4" t="e">
        <f t="shared" si="0"/>
        <v>#N/A</v>
      </c>
      <c r="H19" s="4" t="str">
        <f t="shared" si="1"/>
        <v>，3594449</v>
      </c>
      <c r="I19" s="4" t="s">
        <v>105</v>
      </c>
      <c r="J19" s="4" t="s">
        <v>106</v>
      </c>
    </row>
    <row r="20" s="4" customFormat="1" spans="1:10">
      <c r="A20" s="6">
        <v>24714534194</v>
      </c>
      <c r="B20" s="7">
        <v>45133</v>
      </c>
      <c r="C20" s="7">
        <v>45136</v>
      </c>
      <c r="D20" s="4">
        <v>-1852</v>
      </c>
      <c r="E20" s="4" t="e">
        <f>VLOOKUP(A20,HOP!A:L,12,0)</f>
        <v>#N/A</v>
      </c>
      <c r="F20" s="4">
        <v>3490182</v>
      </c>
      <c r="G20" s="4" t="e">
        <f t="shared" si="0"/>
        <v>#N/A</v>
      </c>
      <c r="H20" s="4" t="str">
        <f t="shared" si="1"/>
        <v>，3490182</v>
      </c>
      <c r="I20" s="4" t="s">
        <v>107</v>
      </c>
      <c r="J20" s="4" t="s">
        <v>108</v>
      </c>
    </row>
    <row r="22" spans="4:4">
      <c r="D22" s="4">
        <f>SUM(D2:D21)</f>
        <v>21793.6</v>
      </c>
    </row>
    <row r="29" spans="1:4">
      <c r="A29" s="4" t="s">
        <v>109</v>
      </c>
      <c r="C29" s="4">
        <v>18912</v>
      </c>
      <c r="D29" s="4">
        <v>20427.62</v>
      </c>
    </row>
    <row r="30" spans="1:4">
      <c r="A30" s="4" t="s">
        <v>110</v>
      </c>
      <c r="C30" s="4">
        <v>-1622</v>
      </c>
      <c r="D30" s="4">
        <v>-1751.99</v>
      </c>
    </row>
    <row r="31" spans="1:4">
      <c r="A31" s="4" t="s">
        <v>111</v>
      </c>
      <c r="C31" s="4">
        <v>4503.6</v>
      </c>
      <c r="D31" s="4">
        <v>4864.52</v>
      </c>
    </row>
    <row r="32" spans="1:4">
      <c r="A32" s="4" t="s">
        <v>112</v>
      </c>
      <c r="C32" s="4">
        <f>SUBTOTAL(9,C29:C31)</f>
        <v>21793.6</v>
      </c>
      <c r="D32" s="4">
        <f>SUBTOTAL(9,D29:D31)</f>
        <v>23540.15</v>
      </c>
    </row>
    <row r="33" spans="1:1">
      <c r="A33" s="4" t="s">
        <v>113</v>
      </c>
    </row>
  </sheetData>
  <autoFilter ref="A1:XFD22">
    <filterColumn colId="3">
      <filters blank="1">
        <filter val="602"/>
        <filter val="-1622"/>
        <filter val="-1852"/>
        <filter val="294"/>
        <filter val="525"/>
        <filter val="322.5"/>
        <filter val="896"/>
        <filter val="1956"/>
        <filter val="3496"/>
        <filter val="21793.6"/>
        <filter val="448"/>
        <filter val="1748"/>
        <filter val="11608"/>
        <filter val="-452.9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114</v>
      </c>
      <c r="B1" s="2" t="s">
        <v>115</v>
      </c>
      <c r="C1" s="2" t="s">
        <v>116</v>
      </c>
      <c r="D1" s="2" t="s">
        <v>117</v>
      </c>
      <c r="E1" s="2" t="s">
        <v>13</v>
      </c>
      <c r="F1" s="2" t="s">
        <v>5</v>
      </c>
      <c r="G1" s="2" t="s">
        <v>6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3">
        <v>999225473066763</v>
      </c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137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  <c r="U2" s="1" t="s">
        <v>107</v>
      </c>
      <c r="V2" s="1" t="s">
        <v>149</v>
      </c>
    </row>
    <row r="3" s="1" customFormat="1" spans="1:22">
      <c r="A3" s="3">
        <v>999225462642696</v>
      </c>
      <c r="B3" s="1" t="s">
        <v>133</v>
      </c>
      <c r="C3" s="1" t="s">
        <v>150</v>
      </c>
      <c r="D3" s="1" t="s">
        <v>135</v>
      </c>
      <c r="E3" s="1" t="s">
        <v>151</v>
      </c>
      <c r="F3" s="1" t="s">
        <v>137</v>
      </c>
      <c r="G3" s="1" t="s">
        <v>138</v>
      </c>
      <c r="H3" s="1" t="s">
        <v>139</v>
      </c>
      <c r="I3" s="1" t="s">
        <v>152</v>
      </c>
      <c r="J3" s="1" t="s">
        <v>141</v>
      </c>
      <c r="K3" s="1" t="s">
        <v>152</v>
      </c>
      <c r="L3" s="1" t="s">
        <v>152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153</v>
      </c>
      <c r="S3" s="1" t="s">
        <v>147</v>
      </c>
      <c r="T3" s="1" t="s">
        <v>148</v>
      </c>
      <c r="U3" s="1" t="s">
        <v>107</v>
      </c>
      <c r="V3" s="1" t="s">
        <v>149</v>
      </c>
    </row>
    <row r="4" s="1" customFormat="1" spans="1:22">
      <c r="A4" s="3">
        <v>999225461502394</v>
      </c>
      <c r="B4" s="1" t="s">
        <v>133</v>
      </c>
      <c r="C4" s="1" t="s">
        <v>154</v>
      </c>
      <c r="D4" s="1" t="s">
        <v>135</v>
      </c>
      <c r="E4" s="1" t="s">
        <v>155</v>
      </c>
      <c r="F4" s="1" t="s">
        <v>137</v>
      </c>
      <c r="G4" s="1" t="s">
        <v>138</v>
      </c>
      <c r="H4" s="1" t="s">
        <v>139</v>
      </c>
      <c r="I4" s="1" t="s">
        <v>156</v>
      </c>
      <c r="J4" s="1" t="s">
        <v>141</v>
      </c>
      <c r="K4" s="1" t="s">
        <v>156</v>
      </c>
      <c r="L4" s="1" t="s">
        <v>156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145</v>
      </c>
      <c r="R4" s="1" t="s">
        <v>157</v>
      </c>
      <c r="S4" s="1" t="s">
        <v>147</v>
      </c>
      <c r="T4" s="1" t="s">
        <v>148</v>
      </c>
      <c r="U4" s="1" t="s">
        <v>107</v>
      </c>
      <c r="V4" s="1" t="s">
        <v>149</v>
      </c>
    </row>
    <row r="5" s="1" customFormat="1" spans="1:22">
      <c r="A5" s="3">
        <v>999225341949298</v>
      </c>
      <c r="B5" s="1" t="s">
        <v>158</v>
      </c>
      <c r="C5" s="1" t="s">
        <v>159</v>
      </c>
      <c r="D5" s="1" t="s">
        <v>135</v>
      </c>
      <c r="E5" s="1" t="s">
        <v>160</v>
      </c>
      <c r="F5" s="1" t="s">
        <v>161</v>
      </c>
      <c r="G5" s="1" t="s">
        <v>138</v>
      </c>
      <c r="H5" s="1" t="s">
        <v>139</v>
      </c>
      <c r="I5" s="1" t="s">
        <v>162</v>
      </c>
      <c r="J5" s="1" t="s">
        <v>141</v>
      </c>
      <c r="K5" s="1" t="s">
        <v>162</v>
      </c>
      <c r="L5" s="1" t="s">
        <v>162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145</v>
      </c>
      <c r="R5" s="1" t="s">
        <v>163</v>
      </c>
      <c r="S5" s="1" t="s">
        <v>147</v>
      </c>
      <c r="T5" s="1" t="s">
        <v>148</v>
      </c>
      <c r="U5" s="1" t="s">
        <v>107</v>
      </c>
      <c r="V5" s="1" t="s">
        <v>149</v>
      </c>
    </row>
    <row r="6" s="1" customFormat="1" spans="1:22">
      <c r="A6" s="3">
        <v>999225269760905</v>
      </c>
      <c r="B6" s="1" t="s">
        <v>164</v>
      </c>
      <c r="C6" s="1" t="s">
        <v>165</v>
      </c>
      <c r="D6" s="1" t="s">
        <v>166</v>
      </c>
      <c r="E6" s="1" t="s">
        <v>167</v>
      </c>
      <c r="F6" s="1" t="s">
        <v>137</v>
      </c>
      <c r="G6" s="1" t="s">
        <v>138</v>
      </c>
      <c r="H6" s="1" t="s">
        <v>139</v>
      </c>
      <c r="I6" s="1" t="s">
        <v>152</v>
      </c>
      <c r="J6" s="1" t="s">
        <v>141</v>
      </c>
      <c r="K6" s="1" t="s">
        <v>152</v>
      </c>
      <c r="L6" s="1" t="s">
        <v>152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145</v>
      </c>
      <c r="R6" s="1" t="s">
        <v>168</v>
      </c>
      <c r="S6" s="1" t="s">
        <v>147</v>
      </c>
      <c r="T6" s="1" t="s">
        <v>148</v>
      </c>
      <c r="U6" s="1" t="s">
        <v>107</v>
      </c>
      <c r="V6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2023-08-14T09:49:08Z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