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<sst xmlns="http://schemas.openxmlformats.org/spreadsheetml/2006/main" count="582" uniqueCount="217">
  <si>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</si>
  <si>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</si>
  <si>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</si>
  <si>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</si>
  <si>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</si>
  <si>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</si>
  <si>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</si>
  <si>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</si>
  <si>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</si>
  <si>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</si>
  <si>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</si>
  <si>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</si>
  <si>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</si>
  <si>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</si>
  <si>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</si>
  <si>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</si>
  <si>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</si>
  <si>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</si>
  <si>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</si>
  <si>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</si>
  <si>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</si>
  <si>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</si>
  <si>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</si>
  <si>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</si>
  <si>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</si>
  <si>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999224414832740	</t>
  </si>
  <si>
    <t>Ctrip</t>
  </si>
  <si>
    <t>正常</t>
  </si>
  <si>
    <t>[香港]香港都会海逸酒店(Harbour Plaza Metropolis)(5347164)</t>
  </si>
  <si>
    <t>高级房(至少提前7天预订)(连住3晚及以上)&lt;双人入住&gt;&lt;内宾&gt;&lt;无早&gt;</t>
  </si>
  <si>
    <t>CNY</t>
  </si>
  <si>
    <t>ZHANG/WEI</t>
  </si>
  <si>
    <t>CA363230815CNY</t>
  </si>
  <si>
    <t>未提现</t>
  </si>
  <si>
    <t>携程开票</t>
  </si>
  <si>
    <t xml:space="preserve">3422476	</t>
  </si>
  <si>
    <t xml:space="preserve">	</t>
  </si>
  <si>
    <t xml:space="preserve">999224944868612	</t>
  </si>
  <si>
    <t>[香港]历山酒店(Hotel Alexandra)(105646626)</t>
  </si>
  <si>
    <t>梅花客房 (城市景观)(至少提前5天预订)(至少连住2晚及以上)&lt;双人入住&gt;&lt;内宾&gt;&lt;无早&gt;</t>
  </si>
  <si>
    <t>DU/YANQIN</t>
  </si>
  <si>
    <t xml:space="preserve">3548609	</t>
  </si>
  <si>
    <t xml:space="preserve">13057321	</t>
  </si>
  <si>
    <t xml:space="preserve">999225222472240	</t>
  </si>
  <si>
    <t>[香港]香港九龙海逸君绰酒店(Harbour Grand Kowloon)(17095949)</t>
  </si>
  <si>
    <t>高级客房(至少连住2晚及以上)&lt;特惠&gt;&lt;双人入住&gt;&lt;内宾&gt;&lt;无早&gt;</t>
  </si>
  <si>
    <t>HU/CHENXUAN,Yang/Yanting</t>
  </si>
  <si>
    <t xml:space="preserve">3613454	</t>
  </si>
  <si>
    <t xml:space="preserve">999225395739323	</t>
  </si>
  <si>
    <t>[香港]香港九龙酒店(The Kowloon Hotel)(9826444)</t>
  </si>
  <si>
    <t>豪华房(至少提前5天预订)(至少连住2晚及以上)&lt;双人入住&gt;&lt;内宾&gt;&lt;无早&gt;</t>
  </si>
  <si>
    <t>DUANMU/JINGJING,DUANMU/XIAOTONG,ZHANG/HAITAO,ZHANG/XIN</t>
  </si>
  <si>
    <t xml:space="preserve">3649074	</t>
  </si>
  <si>
    <t xml:space="preserve">999225420316042	</t>
  </si>
  <si>
    <t>Cao/Fan</t>
  </si>
  <si>
    <t xml:space="preserve">3653965	</t>
  </si>
  <si>
    <t xml:space="preserve">999225423266473	</t>
  </si>
  <si>
    <t>高级房(至少提前5天预订)(至少连住2晚及以上)&lt;双人入住&gt;&lt;内宾&gt;&lt;无早&gt;</t>
  </si>
  <si>
    <t>TANG/YAN</t>
  </si>
  <si>
    <t xml:space="preserve">3654672	</t>
  </si>
  <si>
    <t xml:space="preserve">999225467159049	</t>
  </si>
  <si>
    <t>SHENG/LILI</t>
  </si>
  <si>
    <t xml:space="preserve">3661450	</t>
  </si>
  <si>
    <t xml:space="preserve">999225468712646	</t>
  </si>
  <si>
    <t>[香港]香港富荟旺角酒店(iclub Mong Kok Hotel)(69311702)</t>
  </si>
  <si>
    <t>卓荟客房(至少提前3天预订)&lt;连住2-7晚&gt;&lt;双人入住&gt;&lt;内宾&gt;&lt;无早&gt;</t>
  </si>
  <si>
    <t>ZHANG/JINPING</t>
  </si>
  <si>
    <t xml:space="preserve">3661772	</t>
  </si>
  <si>
    <t xml:space="preserve">11803436	</t>
  </si>
  <si>
    <t xml:space="preserve">999225490162514	</t>
  </si>
  <si>
    <t>WANG/WENJUN,NIE/RONGLING</t>
  </si>
  <si>
    <t xml:space="preserve">3666752	</t>
  </si>
  <si>
    <t xml:space="preserve">999225495421894	</t>
  </si>
  <si>
    <t>LI/HONGMIN,QIAN/YUE</t>
  </si>
  <si>
    <t xml:space="preserve">3667360	</t>
  </si>
  <si>
    <t xml:space="preserve">999225496200172	</t>
  </si>
  <si>
    <t>MAO/JIAFENG</t>
  </si>
  <si>
    <t xml:space="preserve">3667457	</t>
  </si>
  <si>
    <t xml:space="preserve">999225497977410	</t>
  </si>
  <si>
    <t>CHEN/TIANLIANG,ZHU/HEPING,ZHAO/HANGQIN</t>
  </si>
  <si>
    <t xml:space="preserve">3668067	</t>
  </si>
  <si>
    <t xml:space="preserve">999225504826429	</t>
  </si>
  <si>
    <t>[梅州]梅州白天鹅迎宾馆(100697959)</t>
  </si>
  <si>
    <t>商务江景双床房&lt;双人入住&gt;&lt;限量抢购&gt;&lt;双早&gt;&lt;日历房套餐高价值&gt;&lt;新酒店礼盒&gt;</t>
  </si>
  <si>
    <t>李鑫,许霜婕</t>
  </si>
  <si>
    <t xml:space="preserve">999225562024546	</t>
  </si>
  <si>
    <t>LIU/YUNLIN</t>
  </si>
  <si>
    <t xml:space="preserve">3681006	</t>
  </si>
  <si>
    <t xml:space="preserve">999225655682972	</t>
  </si>
  <si>
    <t>[梅州]梅州昌盛豪生大酒店(45834822)</t>
  </si>
  <si>
    <t>柚见好——非遗双床房&lt;超值特惠&gt;&lt;双人入住&gt;&lt;双早&gt;</t>
  </si>
  <si>
    <t>张福英</t>
  </si>
  <si>
    <t xml:space="preserve">999225655742131	</t>
  </si>
  <si>
    <t>柚见汝——非遗大床房&lt;超值特惠&gt;&lt;双人入住&gt;&lt;双早&gt;</t>
  </si>
  <si>
    <t>陈壮伟</t>
  </si>
  <si>
    <t xml:space="preserve">999225663969536	</t>
  </si>
  <si>
    <t>吴灿恒</t>
  </si>
  <si>
    <t xml:space="preserve">999225698739171	</t>
  </si>
  <si>
    <t>[梅州]梅州新飞腾艺术酒店(100914635)</t>
  </si>
  <si>
    <t>豪华主题大床房&lt;特惠专享&gt;&lt;双人入住&gt;&lt;无早&gt;</t>
  </si>
  <si>
    <t>谢畅国</t>
  </si>
  <si>
    <t xml:space="preserve">3708990	</t>
  </si>
  <si>
    <t xml:space="preserve">999225196030615	</t>
  </si>
  <si>
    <t>未知</t>
  </si>
  <si>
    <t>莫晓珠</t>
  </si>
  <si>
    <t>，</t>
  </si>
  <si>
    <t>202307221428280025</t>
  </si>
  <si>
    <t>202307282155260076</t>
  </si>
  <si>
    <t>202307282155450068</t>
  </si>
  <si>
    <t>202307291230180020</t>
  </si>
  <si>
    <t>202308151140150001</t>
  </si>
  <si>
    <t>A230815093452481</t>
  </si>
  <si>
    <t>房集：i230815150043 4061.8元</t>
  </si>
  <si>
    <t>CNY / HKD 当前参考汇率: 1.074664069</t>
  </si>
  <si>
    <t>总计： 43229.2 CNY/
46456.87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</si>
  <si>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</si>
  <si>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</si>
  <si>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</si>
  <si>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</si>
  <si>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</si>
  <si>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</si>
  <si>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</si>
  <si>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</si>
  <si>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</si>
  <si>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</si>
  <si>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</si>
  <si>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</si>
  <si>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</si>
  <si>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</si>
  <si>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</si>
  <si>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</si>
  <si>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</si>
  <si>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</si>
  <si>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</si>
  <si>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2023-07-30</t>
  </si>
  <si>
    <t>3708990</t>
  </si>
  <si>
    <t>梅州新飞腾艺术酒店</t>
  </si>
  <si>
    <t>2023-07-31</t>
  </si>
  <si>
    <t>退房日周结</t>
  </si>
  <si>
    <t>122.40</t>
  </si>
  <si>
    <t>RMB</t>
  </si>
  <si>
    <t>0</t>
  </si>
  <si>
    <t>0.00</t>
  </si>
  <si>
    <t>携程国内直连(DD)</t>
  </si>
  <si>
    <t>01.011249</t>
  </si>
  <si>
    <t>2023-07-30 21:18:48</t>
  </si>
  <si>
    <t>否</t>
  </si>
  <si>
    <t>汇智国际旅游发展有限公司</t>
  </si>
  <si>
    <t>直采</t>
  </si>
  <si>
    <t>中国</t>
  </si>
  <si>
    <t>2023-07-24</t>
  </si>
  <si>
    <t>3681006</t>
  </si>
  <si>
    <t>香港九龙海逸君绰酒店</t>
  </si>
  <si>
    <t>LIU YUNLIN</t>
  </si>
  <si>
    <t>2023-07-29</t>
  </si>
  <si>
    <t>2320.00</t>
  </si>
  <si>
    <t>2023-07-25 13:03:45</t>
  </si>
  <si>
    <t>2023-07-22</t>
  </si>
  <si>
    <t>3668067</t>
  </si>
  <si>
    <t>CHEN TIANLIANG,ZHU HEPING,ZHAO HANGQIN</t>
  </si>
  <si>
    <t>4410.00</t>
  </si>
  <si>
    <t>2023-07-22 11:07:04</t>
  </si>
  <si>
    <t>2023-07-21</t>
  </si>
  <si>
    <t>3667457</t>
  </si>
  <si>
    <t>MAO JIAFENG</t>
  </si>
  <si>
    <t>2163.00</t>
  </si>
  <si>
    <t>2023-07-22 11:10:27</t>
  </si>
  <si>
    <t>3667360</t>
  </si>
  <si>
    <t>LI HONGMIN,QIAN YUE</t>
  </si>
  <si>
    <t>2023-07-23 11:00:05</t>
  </si>
  <si>
    <t>3666752</t>
  </si>
  <si>
    <t>WANG WENJUN,NIE RONGLING</t>
  </si>
  <si>
    <t>2023-07-23 11:03:58</t>
  </si>
  <si>
    <t>2023-07-20</t>
  </si>
  <si>
    <t>3661772</t>
  </si>
  <si>
    <t>香港富荟旺角酒店</t>
  </si>
  <si>
    <t>ZHANG JINPING</t>
  </si>
  <si>
    <t>1841.00</t>
  </si>
  <si>
    <t>2023-07-21 22:01:24</t>
  </si>
  <si>
    <t>3661450</t>
  </si>
  <si>
    <t>香港九龙酒店</t>
  </si>
  <si>
    <t>SHENG LILI</t>
  </si>
  <si>
    <t>2226.00</t>
  </si>
  <si>
    <t>2023-07-24 11:18:46</t>
  </si>
  <si>
    <t>2023-07-19</t>
  </si>
  <si>
    <t>3654672</t>
  </si>
  <si>
    <t>TANG YAN</t>
  </si>
  <si>
    <t>1995.00</t>
  </si>
  <si>
    <t>2023-07-20 17:11:16</t>
  </si>
  <si>
    <t>2023-07-18</t>
  </si>
  <si>
    <t>3653965</t>
  </si>
  <si>
    <t>Cao Fan</t>
  </si>
  <si>
    <t>2023-07-20 14:30:33</t>
  </si>
  <si>
    <t>2023-07-17</t>
  </si>
  <si>
    <t>3649074</t>
  </si>
  <si>
    <t>DUANMU JINGJING,DUANMU XIAOTONG,ZHANG HAITAO,ZHANG XIN</t>
  </si>
  <si>
    <t>2023-07-28</t>
  </si>
  <si>
    <t>6884.00</t>
  </si>
  <si>
    <t>2023-07-18 10:21:52</t>
  </si>
  <si>
    <t>2023-07-09</t>
  </si>
  <si>
    <t>3613454</t>
  </si>
  <si>
    <t>HU CHENXUAN,Yang Yanting</t>
  </si>
  <si>
    <t>3350.00</t>
  </si>
  <si>
    <t>2023-07-18 14:39:36</t>
  </si>
  <si>
    <t>2023-06-25</t>
  </si>
  <si>
    <t>3548609</t>
  </si>
  <si>
    <t>历山酒店</t>
  </si>
  <si>
    <t>DU YANQIN,Shi Yu</t>
  </si>
  <si>
    <t>1654.00</t>
  </si>
  <si>
    <t>2023-07-18 10:20:24</t>
  </si>
  <si>
    <t>2023-05-26</t>
  </si>
  <si>
    <t>3422476</t>
  </si>
  <si>
    <t>香港都会海逸酒店</t>
  </si>
  <si>
    <t>ZHANG WEI</t>
  </si>
  <si>
    <t>2023-07-25</t>
  </si>
  <si>
    <t>5713.00</t>
  </si>
  <si>
    <t>2023-05-26 16:21:56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</si>
</sst>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15</xdr:col>
      <xdr:colOff>295275</xdr:colOff>
      <xdr:row>63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109662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45132</v>
      </c>
      <c r="G2" s="6">
        <v>45138</v>
      </c>
      <c r="H2" s="4">
        <v>1</v>
      </c>
      <c r="I2" s="4">
        <v>6</v>
      </c>
      <c r="J2" s="4">
        <v>6</v>
      </c>
      <c r="K2" s="4" t="s">
        <v>30</v>
      </c>
      <c r="L2" s="4">
        <v>5713</v>
      </c>
      <c r="M2" s="4">
        <v>5713</v>
      </c>
      <c r="N2" s="4" t="s">
        <v>31</v>
      </c>
      <c r="O2" s="4" t="s">
        <v>32</v>
      </c>
      <c r="P2" s="4" t="s">
        <v>33</v>
      </c>
      <c r="Q2" s="4">
        <v>0</v>
      </c>
      <c r="R2" s="7">
        <v>45072</v>
      </c>
      <c r="S2" s="6">
        <v>45153</v>
      </c>
      <c r="T2" s="4" t="s">
        <v>34</v>
      </c>
      <c r="U2" s="4">
        <v>5713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45136</v>
      </c>
      <c r="G3" s="6">
        <v>45138</v>
      </c>
      <c r="H3" s="4">
        <v>1</v>
      </c>
      <c r="I3" s="4">
        <v>2</v>
      </c>
      <c r="J3" s="4">
        <v>2</v>
      </c>
      <c r="K3" s="4" t="s">
        <v>30</v>
      </c>
      <c r="L3" s="4">
        <v>1654</v>
      </c>
      <c r="M3" s="4">
        <v>1654</v>
      </c>
      <c r="N3" s="4" t="s">
        <v>40</v>
      </c>
      <c r="O3" s="4" t="s">
        <v>32</v>
      </c>
      <c r="P3" s="4" t="s">
        <v>33</v>
      </c>
      <c r="Q3" s="4">
        <v>0</v>
      </c>
      <c r="R3" s="7">
        <v>45102</v>
      </c>
      <c r="S3" s="6">
        <v>45153</v>
      </c>
      <c r="T3" s="4" t="s">
        <v>34</v>
      </c>
      <c r="U3" s="4">
        <v>1654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45135</v>
      </c>
      <c r="G4" s="6">
        <v>45138</v>
      </c>
      <c r="H4" s="4">
        <v>1</v>
      </c>
      <c r="I4" s="4">
        <v>3</v>
      </c>
      <c r="J4" s="4">
        <v>3</v>
      </c>
      <c r="K4" s="4" t="s">
        <v>30</v>
      </c>
      <c r="L4" s="4">
        <v>3350</v>
      </c>
      <c r="M4" s="4">
        <v>3350</v>
      </c>
      <c r="N4" s="4" t="s">
        <v>46</v>
      </c>
      <c r="O4" s="4" t="s">
        <v>32</v>
      </c>
      <c r="P4" s="4" t="s">
        <v>33</v>
      </c>
      <c r="Q4" s="4">
        <v>0</v>
      </c>
      <c r="R4" s="7">
        <v>45116.0000115741</v>
      </c>
      <c r="S4" s="6">
        <v>45153</v>
      </c>
      <c r="T4" s="4" t="s">
        <v>34</v>
      </c>
      <c r="U4" s="4">
        <v>3350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45135</v>
      </c>
      <c r="G5" s="6">
        <v>45138</v>
      </c>
      <c r="H5" s="4">
        <v>2</v>
      </c>
      <c r="I5" s="4">
        <v>3</v>
      </c>
      <c r="J5" s="4">
        <v>6</v>
      </c>
      <c r="K5" s="4" t="s">
        <v>30</v>
      </c>
      <c r="L5" s="4">
        <v>6884</v>
      </c>
      <c r="M5" s="4">
        <v>6884</v>
      </c>
      <c r="N5" s="4" t="s">
        <v>51</v>
      </c>
      <c r="O5" s="4" t="s">
        <v>32</v>
      </c>
      <c r="P5" s="4" t="s">
        <v>33</v>
      </c>
      <c r="Q5" s="4">
        <v>0</v>
      </c>
      <c r="R5" s="7">
        <v>45124</v>
      </c>
      <c r="S5" s="6">
        <v>45153</v>
      </c>
      <c r="T5" s="4" t="s">
        <v>34</v>
      </c>
      <c r="U5" s="4">
        <v>6884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45136</v>
      </c>
      <c r="G6" s="6">
        <v>45138</v>
      </c>
      <c r="H6" s="4">
        <v>1</v>
      </c>
      <c r="I6" s="4">
        <v>2</v>
      </c>
      <c r="J6" s="4">
        <v>2</v>
      </c>
      <c r="K6" s="4" t="s">
        <v>30</v>
      </c>
      <c r="L6" s="4">
        <v>2163</v>
      </c>
      <c r="M6" s="4">
        <v>2163</v>
      </c>
      <c r="N6" s="4" t="s">
        <v>54</v>
      </c>
      <c r="O6" s="4" t="s">
        <v>32</v>
      </c>
      <c r="P6" s="4" t="s">
        <v>33</v>
      </c>
      <c r="Q6" s="4">
        <v>0</v>
      </c>
      <c r="R6" s="7">
        <v>45125</v>
      </c>
      <c r="S6" s="6">
        <v>45153</v>
      </c>
      <c r="T6" s="4" t="s">
        <v>34</v>
      </c>
      <c r="U6" s="4">
        <v>2163</v>
      </c>
      <c r="V6" s="4">
        <v>0</v>
      </c>
      <c r="W6" s="4">
        <v>0</v>
      </c>
      <c r="X6" s="4" t="s">
        <v>55</v>
      </c>
      <c r="Y6" s="4" t="s">
        <v>36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49</v>
      </c>
      <c r="E7" s="4" t="s">
        <v>57</v>
      </c>
      <c r="F7" s="6">
        <v>45136</v>
      </c>
      <c r="G7" s="6">
        <v>45138</v>
      </c>
      <c r="H7" s="4">
        <v>1</v>
      </c>
      <c r="I7" s="4">
        <v>2</v>
      </c>
      <c r="J7" s="4">
        <v>2</v>
      </c>
      <c r="K7" s="4" t="s">
        <v>30</v>
      </c>
      <c r="L7" s="4">
        <v>1995</v>
      </c>
      <c r="M7" s="4">
        <v>1995</v>
      </c>
      <c r="N7" s="4" t="s">
        <v>58</v>
      </c>
      <c r="O7" s="4" t="s">
        <v>32</v>
      </c>
      <c r="P7" s="4" t="s">
        <v>33</v>
      </c>
      <c r="Q7" s="4">
        <v>0</v>
      </c>
      <c r="R7" s="7">
        <v>45126.0000115741</v>
      </c>
      <c r="S7" s="6">
        <v>45153</v>
      </c>
      <c r="T7" s="4" t="s">
        <v>34</v>
      </c>
      <c r="U7" s="4">
        <v>1995</v>
      </c>
      <c r="V7" s="4">
        <v>0</v>
      </c>
      <c r="W7" s="4">
        <v>0</v>
      </c>
      <c r="X7" s="4" t="s">
        <v>59</v>
      </c>
      <c r="Y7" s="4" t="s">
        <v>36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49</v>
      </c>
      <c r="E8" s="4" t="s">
        <v>50</v>
      </c>
      <c r="F8" s="6">
        <v>45136</v>
      </c>
      <c r="G8" s="6">
        <v>45138</v>
      </c>
      <c r="H8" s="4">
        <v>1</v>
      </c>
      <c r="I8" s="4">
        <v>2</v>
      </c>
      <c r="J8" s="4">
        <v>2</v>
      </c>
      <c r="K8" s="4" t="s">
        <v>30</v>
      </c>
      <c r="L8" s="4">
        <v>2226</v>
      </c>
      <c r="M8" s="4">
        <v>2226</v>
      </c>
      <c r="N8" s="4" t="s">
        <v>61</v>
      </c>
      <c r="O8" s="4" t="s">
        <v>32</v>
      </c>
      <c r="P8" s="4" t="s">
        <v>33</v>
      </c>
      <c r="Q8" s="4">
        <v>0</v>
      </c>
      <c r="R8" s="7">
        <v>45127.0000115741</v>
      </c>
      <c r="S8" s="6">
        <v>45153</v>
      </c>
      <c r="T8" s="4" t="s">
        <v>34</v>
      </c>
      <c r="U8" s="4">
        <v>2226</v>
      </c>
      <c r="V8" s="4">
        <v>0</v>
      </c>
      <c r="W8" s="4">
        <v>0</v>
      </c>
      <c r="X8" s="4" t="s">
        <v>62</v>
      </c>
      <c r="Y8" s="4" t="s">
        <v>36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45136</v>
      </c>
      <c r="G9" s="6">
        <v>45138</v>
      </c>
      <c r="H9" s="4">
        <v>1</v>
      </c>
      <c r="I9" s="4">
        <v>2</v>
      </c>
      <c r="J9" s="4">
        <v>2</v>
      </c>
      <c r="K9" s="4" t="s">
        <v>30</v>
      </c>
      <c r="L9" s="4">
        <v>1841</v>
      </c>
      <c r="M9" s="4">
        <v>1841</v>
      </c>
      <c r="N9" s="4" t="s">
        <v>66</v>
      </c>
      <c r="O9" s="4" t="s">
        <v>32</v>
      </c>
      <c r="P9" s="4" t="s">
        <v>33</v>
      </c>
      <c r="Q9" s="4">
        <v>0</v>
      </c>
      <c r="R9" s="7">
        <v>45127.0000115741</v>
      </c>
      <c r="S9" s="6">
        <v>45153</v>
      </c>
      <c r="T9" s="4" t="s">
        <v>34</v>
      </c>
      <c r="U9" s="4">
        <v>1841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44</v>
      </c>
      <c r="E10" s="4" t="s">
        <v>45</v>
      </c>
      <c r="F10" s="6">
        <v>45136</v>
      </c>
      <c r="G10" s="6">
        <v>45138</v>
      </c>
      <c r="H10" s="4">
        <v>1</v>
      </c>
      <c r="I10" s="4">
        <v>2</v>
      </c>
      <c r="J10" s="4">
        <v>2</v>
      </c>
      <c r="K10" s="4" t="s">
        <v>30</v>
      </c>
      <c r="L10" s="4">
        <v>2163</v>
      </c>
      <c r="M10" s="4">
        <v>2163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45128.0000115741</v>
      </c>
      <c r="S10" s="6">
        <v>45153</v>
      </c>
      <c r="T10" s="4" t="s">
        <v>34</v>
      </c>
      <c r="U10" s="4">
        <v>2163</v>
      </c>
      <c r="V10" s="4">
        <v>0</v>
      </c>
      <c r="W10" s="4">
        <v>0</v>
      </c>
      <c r="X10" s="4" t="s">
        <v>71</v>
      </c>
      <c r="Y10" s="4" t="s">
        <v>36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44</v>
      </c>
      <c r="E11" s="4" t="s">
        <v>45</v>
      </c>
      <c r="F11" s="6">
        <v>45136</v>
      </c>
      <c r="G11" s="6">
        <v>45138</v>
      </c>
      <c r="H11" s="4">
        <v>1</v>
      </c>
      <c r="I11" s="4">
        <v>2</v>
      </c>
      <c r="J11" s="4">
        <v>2</v>
      </c>
      <c r="K11" s="4" t="s">
        <v>30</v>
      </c>
      <c r="L11" s="4">
        <v>2163</v>
      </c>
      <c r="M11" s="4">
        <v>2163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45128.0000115741</v>
      </c>
      <c r="S11" s="6">
        <v>45153</v>
      </c>
      <c r="T11" s="4" t="s">
        <v>34</v>
      </c>
      <c r="U11" s="4">
        <v>2163</v>
      </c>
      <c r="V11" s="4">
        <v>0</v>
      </c>
      <c r="W11" s="4">
        <v>0</v>
      </c>
      <c r="X11" s="4" t="s">
        <v>74</v>
      </c>
      <c r="Y11" s="4" t="s">
        <v>36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44</v>
      </c>
      <c r="E12" s="4" t="s">
        <v>45</v>
      </c>
      <c r="F12" s="6">
        <v>45136</v>
      </c>
      <c r="G12" s="6">
        <v>45138</v>
      </c>
      <c r="H12" s="4">
        <v>1</v>
      </c>
      <c r="I12" s="4">
        <v>2</v>
      </c>
      <c r="J12" s="4">
        <v>2</v>
      </c>
      <c r="K12" s="4" t="s">
        <v>30</v>
      </c>
      <c r="L12" s="4">
        <v>2163</v>
      </c>
      <c r="M12" s="4">
        <v>2163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45128.0000115741</v>
      </c>
      <c r="S12" s="6">
        <v>45153</v>
      </c>
      <c r="T12" s="4" t="s">
        <v>34</v>
      </c>
      <c r="U12" s="4">
        <v>2163</v>
      </c>
      <c r="V12" s="4">
        <v>0</v>
      </c>
      <c r="W12" s="4">
        <v>0</v>
      </c>
      <c r="X12" s="4" t="s">
        <v>77</v>
      </c>
      <c r="Y12" s="4" t="s">
        <v>36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44</v>
      </c>
      <c r="E13" s="4" t="s">
        <v>45</v>
      </c>
      <c r="F13" s="6">
        <v>45136</v>
      </c>
      <c r="G13" s="6">
        <v>45138</v>
      </c>
      <c r="H13" s="4">
        <v>2</v>
      </c>
      <c r="I13" s="4">
        <v>2</v>
      </c>
      <c r="J13" s="4">
        <v>4</v>
      </c>
      <c r="K13" s="4" t="s">
        <v>30</v>
      </c>
      <c r="L13" s="4">
        <v>4410</v>
      </c>
      <c r="M13" s="4">
        <v>4410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45129.0000115741</v>
      </c>
      <c r="S13" s="6">
        <v>45153</v>
      </c>
      <c r="T13" s="4" t="s">
        <v>34</v>
      </c>
      <c r="U13" s="4">
        <v>4410</v>
      </c>
      <c r="V13" s="4">
        <v>0</v>
      </c>
      <c r="W13" s="4">
        <v>0</v>
      </c>
      <c r="X13" s="4" t="s">
        <v>80</v>
      </c>
      <c r="Y13" s="4" t="s">
        <v>36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45136</v>
      </c>
      <c r="G14" s="6">
        <v>45138</v>
      </c>
      <c r="H14" s="4">
        <v>2</v>
      </c>
      <c r="I14" s="4">
        <v>2</v>
      </c>
      <c r="J14" s="4">
        <v>4</v>
      </c>
      <c r="K14" s="4" t="s">
        <v>30</v>
      </c>
      <c r="L14" s="4">
        <v>1290</v>
      </c>
      <c r="M14" s="4">
        <v>1290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45129</v>
      </c>
      <c r="S14" s="6">
        <v>45153</v>
      </c>
      <c r="T14" s="4" t="s">
        <v>34</v>
      </c>
      <c r="U14" s="4">
        <v>1290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44</v>
      </c>
      <c r="E15" s="4" t="s">
        <v>45</v>
      </c>
      <c r="F15" s="6">
        <v>45136</v>
      </c>
      <c r="G15" s="6">
        <v>45138</v>
      </c>
      <c r="H15" s="4">
        <v>1</v>
      </c>
      <c r="I15" s="4">
        <v>2</v>
      </c>
      <c r="J15" s="4">
        <v>2</v>
      </c>
      <c r="K15" s="4" t="s">
        <v>30</v>
      </c>
      <c r="L15" s="4">
        <v>2320</v>
      </c>
      <c r="M15" s="4">
        <v>2320</v>
      </c>
      <c r="N15" s="4" t="s">
        <v>86</v>
      </c>
      <c r="O15" s="4" t="s">
        <v>32</v>
      </c>
      <c r="P15" s="4" t="s">
        <v>33</v>
      </c>
      <c r="Q15" s="4">
        <v>0</v>
      </c>
      <c r="R15" s="7">
        <v>45131.0000115741</v>
      </c>
      <c r="S15" s="6">
        <v>45153</v>
      </c>
      <c r="T15" s="4" t="s">
        <v>34</v>
      </c>
      <c r="U15" s="4">
        <v>2320</v>
      </c>
      <c r="V15" s="4">
        <v>0</v>
      </c>
      <c r="W15" s="4">
        <v>0</v>
      </c>
      <c r="X15" s="4" t="s">
        <v>87</v>
      </c>
      <c r="Y15" s="4" t="s">
        <v>36</v>
      </c>
    </row>
    <row r="16" s="4" customFormat="1" spans="1:25">
      <c r="A16" s="4" t="s">
        <v>88</v>
      </c>
      <c r="B16" s="4" t="s">
        <v>26</v>
      </c>
      <c r="C16" s="4" t="s">
        <v>27</v>
      </c>
      <c r="D16" s="4" t="s">
        <v>89</v>
      </c>
      <c r="E16" s="4" t="s">
        <v>90</v>
      </c>
      <c r="F16" s="6">
        <v>45136</v>
      </c>
      <c r="G16" s="6">
        <v>45138</v>
      </c>
      <c r="H16" s="4">
        <v>1</v>
      </c>
      <c r="I16" s="4">
        <v>2</v>
      </c>
      <c r="J16" s="4">
        <v>2</v>
      </c>
      <c r="K16" s="4" t="s">
        <v>30</v>
      </c>
      <c r="L16" s="4">
        <v>998.2</v>
      </c>
      <c r="M16" s="4">
        <v>998.2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45135.0000115741</v>
      </c>
      <c r="S16" s="6">
        <v>45153</v>
      </c>
      <c r="T16" s="4" t="s">
        <v>34</v>
      </c>
      <c r="U16" s="4">
        <v>998.2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92</v>
      </c>
      <c r="B17" s="4" t="s">
        <v>26</v>
      </c>
      <c r="C17" s="4" t="s">
        <v>27</v>
      </c>
      <c r="D17" s="4" t="s">
        <v>89</v>
      </c>
      <c r="E17" s="4" t="s">
        <v>93</v>
      </c>
      <c r="F17" s="6">
        <v>45136</v>
      </c>
      <c r="G17" s="6">
        <v>45138</v>
      </c>
      <c r="H17" s="4">
        <v>1</v>
      </c>
      <c r="I17" s="4">
        <v>2</v>
      </c>
      <c r="J17" s="4">
        <v>2</v>
      </c>
      <c r="K17" s="4" t="s">
        <v>30</v>
      </c>
      <c r="L17" s="4">
        <v>998.2</v>
      </c>
      <c r="M17" s="4">
        <v>998.2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45135</v>
      </c>
      <c r="S17" s="6">
        <v>45153</v>
      </c>
      <c r="T17" s="4" t="s">
        <v>34</v>
      </c>
      <c r="U17" s="4">
        <v>998.2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82</v>
      </c>
      <c r="E18" s="4" t="s">
        <v>83</v>
      </c>
      <c r="F18" s="6">
        <v>45137</v>
      </c>
      <c r="G18" s="6">
        <v>45138</v>
      </c>
      <c r="H18" s="4">
        <v>1</v>
      </c>
      <c r="I18" s="4">
        <v>1</v>
      </c>
      <c r="J18" s="4">
        <v>1</v>
      </c>
      <c r="K18" s="4" t="s">
        <v>30</v>
      </c>
      <c r="L18" s="4">
        <v>322.5</v>
      </c>
      <c r="M18" s="4">
        <v>322.5</v>
      </c>
      <c r="N18" s="4" t="s">
        <v>96</v>
      </c>
      <c r="O18" s="4" t="s">
        <v>32</v>
      </c>
      <c r="P18" s="4" t="s">
        <v>33</v>
      </c>
      <c r="Q18" s="4">
        <v>0</v>
      </c>
      <c r="R18" s="7">
        <v>45136.0000115741</v>
      </c>
      <c r="S18" s="6">
        <v>45153</v>
      </c>
      <c r="T18" s="4" t="s">
        <v>34</v>
      </c>
      <c r="U18" s="4">
        <v>322.5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98</v>
      </c>
      <c r="E19" s="4" t="s">
        <v>99</v>
      </c>
      <c r="F19" s="6">
        <v>45137</v>
      </c>
      <c r="G19" s="6">
        <v>45138</v>
      </c>
      <c r="H19" s="4">
        <v>1</v>
      </c>
      <c r="I19" s="4">
        <v>1</v>
      </c>
      <c r="J19" s="4">
        <v>1</v>
      </c>
      <c r="K19" s="4" t="s">
        <v>30</v>
      </c>
      <c r="L19" s="4">
        <v>122.4</v>
      </c>
      <c r="M19" s="4">
        <v>122.4</v>
      </c>
      <c r="N19" s="4" t="s">
        <v>100</v>
      </c>
      <c r="O19" s="4" t="s">
        <v>32</v>
      </c>
      <c r="P19" s="4" t="s">
        <v>33</v>
      </c>
      <c r="Q19" s="4">
        <v>0</v>
      </c>
      <c r="R19" s="7">
        <v>45137.0000115741</v>
      </c>
      <c r="S19" s="6">
        <v>45153</v>
      </c>
      <c r="T19" s="4" t="s">
        <v>34</v>
      </c>
      <c r="U19" s="4">
        <v>122.4</v>
      </c>
      <c r="V19" s="4">
        <v>0</v>
      </c>
      <c r="W19" s="4">
        <v>0</v>
      </c>
      <c r="X19" s="4" t="s">
        <v>101</v>
      </c>
      <c r="Y19" s="4" t="s">
        <v>36</v>
      </c>
    </row>
    <row r="20" s="4" customFormat="1" spans="1:25">
      <c r="A20" s="4" t="s">
        <v>102</v>
      </c>
      <c r="B20" s="4" t="s">
        <v>26</v>
      </c>
      <c r="C20" s="4" t="s">
        <v>103</v>
      </c>
      <c r="D20" s="4" t="s">
        <v>89</v>
      </c>
      <c r="E20" s="4" t="s">
        <v>93</v>
      </c>
      <c r="F20" s="6">
        <v>45115</v>
      </c>
      <c r="G20" s="6">
        <v>45117</v>
      </c>
      <c r="H20" s="4">
        <v>1</v>
      </c>
      <c r="I20" s="4">
        <v>2</v>
      </c>
      <c r="J20" s="4">
        <v>2</v>
      </c>
      <c r="K20" s="4" t="s">
        <v>30</v>
      </c>
      <c r="L20" s="4">
        <v>452.9</v>
      </c>
      <c r="M20" s="4">
        <v>452.9</v>
      </c>
      <c r="N20" s="4" t="s">
        <v>104</v>
      </c>
      <c r="O20" s="4" t="s">
        <v>32</v>
      </c>
      <c r="P20" s="4" t="s">
        <v>33</v>
      </c>
      <c r="Q20" s="4">
        <v>0</v>
      </c>
      <c r="R20" s="7">
        <v>45115.5719560185</v>
      </c>
      <c r="S20" s="6">
        <v>45153</v>
      </c>
      <c r="U20" s="4">
        <v>0</v>
      </c>
      <c r="V20" s="4">
        <v>0</v>
      </c>
      <c r="W20" s="4">
        <v>0</v>
      </c>
      <c r="X20" s="4" t="s">
        <v>36</v>
      </c>
      <c r="Y2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"/>
  <sheetViews>
    <sheetView tabSelected="1" workbookViewId="0">
      <selection activeCell="A28" sqref="A28:D3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105</v>
      </c>
    </row>
    <row r="2" s="4" customFormat="1" hidden="1" spans="1:9">
      <c r="A2" s="5">
        <v>999224414832740</v>
      </c>
      <c r="B2" s="6">
        <v>45132</v>
      </c>
      <c r="C2" s="6">
        <v>45138</v>
      </c>
      <c r="D2" s="4">
        <v>5713</v>
      </c>
      <c r="E2" s="4" t="str">
        <f>VLOOKUP(A2,HOP!A:L,12,0)</f>
        <v>5713.00</v>
      </c>
      <c r="F2" s="4" t="str">
        <f>VLOOKUP(A2,HOP!A:C,3,0)</f>
        <v>3422476</v>
      </c>
      <c r="G2" s="4">
        <f>D2-E2</f>
        <v>0</v>
      </c>
      <c r="H2" s="4" t="str">
        <f>$H$1&amp;F2</f>
        <v>，3422476</v>
      </c>
      <c r="I2" s="4" t="str">
        <f>VLOOKUP(A2,HOP!A:U,21,0)</f>
        <v>直采</v>
      </c>
    </row>
    <row r="3" s="4" customFormat="1" hidden="1" spans="1:9">
      <c r="A3" s="5">
        <v>999224944868612</v>
      </c>
      <c r="B3" s="6">
        <v>45136</v>
      </c>
      <c r="C3" s="6">
        <v>45138</v>
      </c>
      <c r="D3" s="4">
        <v>1654</v>
      </c>
      <c r="E3" s="4" t="str">
        <f>VLOOKUP(A3,HOP!A:L,12,0)</f>
        <v>1654.00</v>
      </c>
      <c r="F3" s="4" t="str">
        <f>VLOOKUP(A3,HOP!A:C,3,0)</f>
        <v>3548609</v>
      </c>
      <c r="G3" s="4">
        <f t="shared" ref="G3:G20" si="0">D3-E3</f>
        <v>0</v>
      </c>
      <c r="H3" s="4" t="str">
        <f t="shared" ref="H3:H20" si="1">$H$1&amp;F3</f>
        <v>，3548609</v>
      </c>
      <c r="I3" s="4" t="str">
        <f>VLOOKUP(A3,HOP!A:U,21,0)</f>
        <v>直采</v>
      </c>
    </row>
    <row r="4" s="4" customFormat="1" hidden="1" spans="1:9">
      <c r="A4" s="5">
        <v>999225222472240</v>
      </c>
      <c r="B4" s="6">
        <v>45135</v>
      </c>
      <c r="C4" s="6">
        <v>45138</v>
      </c>
      <c r="D4" s="4">
        <v>3350</v>
      </c>
      <c r="E4" s="4" t="str">
        <f>VLOOKUP(A4,HOP!A:L,12,0)</f>
        <v>3350.00</v>
      </c>
      <c r="F4" s="4" t="str">
        <f>VLOOKUP(A4,HOP!A:C,3,0)</f>
        <v>3613454</v>
      </c>
      <c r="G4" s="4">
        <f t="shared" si="0"/>
        <v>0</v>
      </c>
      <c r="H4" s="4" t="str">
        <f t="shared" si="1"/>
        <v>，3613454</v>
      </c>
      <c r="I4" s="4" t="str">
        <f>VLOOKUP(A4,HOP!A:U,21,0)</f>
        <v>直采</v>
      </c>
    </row>
    <row r="5" s="4" customFormat="1" hidden="1" spans="1:9">
      <c r="A5" s="5">
        <v>999225395739323</v>
      </c>
      <c r="B5" s="6">
        <v>45135</v>
      </c>
      <c r="C5" s="6">
        <v>45138</v>
      </c>
      <c r="D5" s="4">
        <v>6884</v>
      </c>
      <c r="E5" s="4" t="str">
        <f>VLOOKUP(A5,HOP!A:L,12,0)</f>
        <v>6884.00</v>
      </c>
      <c r="F5" s="4" t="str">
        <f>VLOOKUP(A5,HOP!A:C,3,0)</f>
        <v>3649074</v>
      </c>
      <c r="G5" s="4">
        <f t="shared" si="0"/>
        <v>0</v>
      </c>
      <c r="H5" s="4" t="str">
        <f t="shared" si="1"/>
        <v>，3649074</v>
      </c>
      <c r="I5" s="4" t="str">
        <f>VLOOKUP(A5,HOP!A:U,21,0)</f>
        <v>直采</v>
      </c>
    </row>
    <row r="6" s="4" customFormat="1" hidden="1" spans="1:9">
      <c r="A6" s="5">
        <v>999225420316042</v>
      </c>
      <c r="B6" s="6">
        <v>45136</v>
      </c>
      <c r="C6" s="6">
        <v>45138</v>
      </c>
      <c r="D6" s="4">
        <v>2163</v>
      </c>
      <c r="E6" s="4" t="str">
        <f>VLOOKUP(A6,HOP!A:L,12,0)</f>
        <v>2163.00</v>
      </c>
      <c r="F6" s="4" t="str">
        <f>VLOOKUP(A6,HOP!A:C,3,0)</f>
        <v>3653965</v>
      </c>
      <c r="G6" s="4">
        <f t="shared" si="0"/>
        <v>0</v>
      </c>
      <c r="H6" s="4" t="str">
        <f t="shared" si="1"/>
        <v>，3653965</v>
      </c>
      <c r="I6" s="4" t="str">
        <f>VLOOKUP(A6,HOP!A:U,21,0)</f>
        <v>直采</v>
      </c>
    </row>
    <row r="7" s="4" customFormat="1" hidden="1" spans="1:9">
      <c r="A7" s="5">
        <v>999225423266473</v>
      </c>
      <c r="B7" s="6">
        <v>45136</v>
      </c>
      <c r="C7" s="6">
        <v>45138</v>
      </c>
      <c r="D7" s="4">
        <v>1995</v>
      </c>
      <c r="E7" s="4" t="str">
        <f>VLOOKUP(A7,HOP!A:L,12,0)</f>
        <v>1995.00</v>
      </c>
      <c r="F7" s="4" t="str">
        <f>VLOOKUP(A7,HOP!A:C,3,0)</f>
        <v>3654672</v>
      </c>
      <c r="G7" s="4">
        <f t="shared" si="0"/>
        <v>0</v>
      </c>
      <c r="H7" s="4" t="str">
        <f t="shared" si="1"/>
        <v>，3654672</v>
      </c>
      <c r="I7" s="4" t="str">
        <f>VLOOKUP(A7,HOP!A:U,21,0)</f>
        <v>直采</v>
      </c>
    </row>
    <row r="8" s="4" customFormat="1" hidden="1" spans="1:9">
      <c r="A8" s="5">
        <v>999225467159049</v>
      </c>
      <c r="B8" s="6">
        <v>45136</v>
      </c>
      <c r="C8" s="6">
        <v>45138</v>
      </c>
      <c r="D8" s="4">
        <v>2226</v>
      </c>
      <c r="E8" s="4" t="str">
        <f>VLOOKUP(A8,HOP!A:L,12,0)</f>
        <v>2226.00</v>
      </c>
      <c r="F8" s="4" t="str">
        <f>VLOOKUP(A8,HOP!A:C,3,0)</f>
        <v>3661450</v>
      </c>
      <c r="G8" s="4">
        <f t="shared" si="0"/>
        <v>0</v>
      </c>
      <c r="H8" s="4" t="str">
        <f t="shared" si="1"/>
        <v>，3661450</v>
      </c>
      <c r="I8" s="4" t="str">
        <f>VLOOKUP(A8,HOP!A:U,21,0)</f>
        <v>直采</v>
      </c>
    </row>
    <row r="9" s="4" customFormat="1" hidden="1" spans="1:9">
      <c r="A9" s="5">
        <v>999225468712646</v>
      </c>
      <c r="B9" s="6">
        <v>45136</v>
      </c>
      <c r="C9" s="6">
        <v>45138</v>
      </c>
      <c r="D9" s="4">
        <v>1841</v>
      </c>
      <c r="E9" s="4" t="str">
        <f>VLOOKUP(A9,HOP!A:L,12,0)</f>
        <v>1841.00</v>
      </c>
      <c r="F9" s="4" t="str">
        <f>VLOOKUP(A9,HOP!A:C,3,0)</f>
        <v>3661772</v>
      </c>
      <c r="G9" s="4">
        <f t="shared" si="0"/>
        <v>0</v>
      </c>
      <c r="H9" s="4" t="str">
        <f t="shared" si="1"/>
        <v>，3661772</v>
      </c>
      <c r="I9" s="4" t="str">
        <f>VLOOKUP(A9,HOP!A:U,21,0)</f>
        <v>直采</v>
      </c>
    </row>
    <row r="10" s="4" customFormat="1" hidden="1" spans="1:9">
      <c r="A10" s="5">
        <v>999225490162514</v>
      </c>
      <c r="B10" s="6">
        <v>45136</v>
      </c>
      <c r="C10" s="6">
        <v>45138</v>
      </c>
      <c r="D10" s="4">
        <v>2163</v>
      </c>
      <c r="E10" s="4" t="str">
        <f>VLOOKUP(A10,HOP!A:L,12,0)</f>
        <v>2163.00</v>
      </c>
      <c r="F10" s="4" t="str">
        <f>VLOOKUP(A10,HOP!A:C,3,0)</f>
        <v>3666752</v>
      </c>
      <c r="G10" s="4">
        <f t="shared" si="0"/>
        <v>0</v>
      </c>
      <c r="H10" s="4" t="str">
        <f t="shared" si="1"/>
        <v>，3666752</v>
      </c>
      <c r="I10" s="4" t="str">
        <f>VLOOKUP(A10,HOP!A:U,21,0)</f>
        <v>直采</v>
      </c>
    </row>
    <row r="11" s="4" customFormat="1" hidden="1" spans="1:9">
      <c r="A11" s="5">
        <v>999225495421894</v>
      </c>
      <c r="B11" s="6">
        <v>45136</v>
      </c>
      <c r="C11" s="6">
        <v>45138</v>
      </c>
      <c r="D11" s="4">
        <v>2163</v>
      </c>
      <c r="E11" s="4" t="str">
        <f>VLOOKUP(A11,HOP!A:L,12,0)</f>
        <v>2163.00</v>
      </c>
      <c r="F11" s="4" t="str">
        <f>VLOOKUP(A11,HOP!A:C,3,0)</f>
        <v>3667360</v>
      </c>
      <c r="G11" s="4">
        <f t="shared" si="0"/>
        <v>0</v>
      </c>
      <c r="H11" s="4" t="str">
        <f t="shared" si="1"/>
        <v>，3667360</v>
      </c>
      <c r="I11" s="4" t="str">
        <f>VLOOKUP(A11,HOP!A:U,21,0)</f>
        <v>直采</v>
      </c>
    </row>
    <row r="12" s="4" customFormat="1" hidden="1" spans="1:9">
      <c r="A12" s="5">
        <v>999225496200172</v>
      </c>
      <c r="B12" s="6">
        <v>45136</v>
      </c>
      <c r="C12" s="6">
        <v>45138</v>
      </c>
      <c r="D12" s="4">
        <v>2163</v>
      </c>
      <c r="E12" s="4" t="str">
        <f>VLOOKUP(A12,HOP!A:L,12,0)</f>
        <v>2163.00</v>
      </c>
      <c r="F12" s="4" t="str">
        <f>VLOOKUP(A12,HOP!A:C,3,0)</f>
        <v>3667457</v>
      </c>
      <c r="G12" s="4">
        <f t="shared" si="0"/>
        <v>0</v>
      </c>
      <c r="H12" s="4" t="str">
        <f t="shared" si="1"/>
        <v>，3667457</v>
      </c>
      <c r="I12" s="4" t="str">
        <f>VLOOKUP(A12,HOP!A:U,21,0)</f>
        <v>直采</v>
      </c>
    </row>
    <row r="13" s="4" customFormat="1" hidden="1" spans="1:9">
      <c r="A13" s="5">
        <v>999225497977410</v>
      </c>
      <c r="B13" s="6">
        <v>45136</v>
      </c>
      <c r="C13" s="6">
        <v>45138</v>
      </c>
      <c r="D13" s="4">
        <v>4410</v>
      </c>
      <c r="E13" s="4" t="str">
        <f>VLOOKUP(A13,HOP!A:L,12,0)</f>
        <v>4410.00</v>
      </c>
      <c r="F13" s="4" t="str">
        <f>VLOOKUP(A13,HOP!A:C,3,0)</f>
        <v>3668067</v>
      </c>
      <c r="G13" s="4">
        <f t="shared" si="0"/>
        <v>0</v>
      </c>
      <c r="H13" s="4" t="str">
        <f t="shared" si="1"/>
        <v>，3668067</v>
      </c>
      <c r="I13" s="4" t="str">
        <f>VLOOKUP(A13,HOP!A:U,21,0)</f>
        <v>直采</v>
      </c>
    </row>
    <row r="14" s="4" customFormat="1" spans="1:10">
      <c r="A14" s="5">
        <v>999225504826429</v>
      </c>
      <c r="B14" s="6">
        <v>45136</v>
      </c>
      <c r="C14" s="6">
        <v>45138</v>
      </c>
      <c r="D14" s="4">
        <v>1290</v>
      </c>
      <c r="E14" s="4">
        <v>1290</v>
      </c>
      <c r="F14" s="8" t="s">
        <v>106</v>
      </c>
      <c r="G14" s="4">
        <f t="shared" si="0"/>
        <v>0</v>
      </c>
      <c r="H14" s="4" t="str">
        <f t="shared" si="1"/>
        <v>，202307221428280025</v>
      </c>
      <c r="I14" s="4" t="e">
        <f>VLOOKUP(A14,HOP!A:U,21,0)</f>
        <v>#N/A</v>
      </c>
      <c r="J14" s="4">
        <v>7.22</v>
      </c>
    </row>
    <row r="15" s="4" customFormat="1" hidden="1" spans="1:9">
      <c r="A15" s="5">
        <v>999225562024546</v>
      </c>
      <c r="B15" s="6">
        <v>45136</v>
      </c>
      <c r="C15" s="6">
        <v>45138</v>
      </c>
      <c r="D15" s="4">
        <v>2320</v>
      </c>
      <c r="E15" s="4" t="str">
        <f>VLOOKUP(A15,HOP!A:L,12,0)</f>
        <v>2320.00</v>
      </c>
      <c r="F15" s="4" t="str">
        <f>VLOOKUP(A15,HOP!A:C,3,0)</f>
        <v>3681006</v>
      </c>
      <c r="G15" s="4">
        <f t="shared" si="0"/>
        <v>0</v>
      </c>
      <c r="H15" s="4" t="str">
        <f t="shared" si="1"/>
        <v>，3681006</v>
      </c>
      <c r="I15" s="4" t="str">
        <f>VLOOKUP(A15,HOP!A:U,21,0)</f>
        <v>直采</v>
      </c>
    </row>
    <row r="16" s="4" customFormat="1" spans="1:10">
      <c r="A16" s="5">
        <v>999225655682972</v>
      </c>
      <c r="B16" s="6">
        <v>45136</v>
      </c>
      <c r="C16" s="6">
        <v>45138</v>
      </c>
      <c r="D16" s="4">
        <v>998.2</v>
      </c>
      <c r="E16" s="4">
        <v>998.2</v>
      </c>
      <c r="F16" s="8" t="s">
        <v>107</v>
      </c>
      <c r="G16" s="4">
        <f t="shared" si="0"/>
        <v>0</v>
      </c>
      <c r="H16" s="4" t="str">
        <f t="shared" si="1"/>
        <v>，202307282155260076</v>
      </c>
      <c r="I16" s="4" t="e">
        <f>VLOOKUP(A16,HOP!A:U,21,0)</f>
        <v>#N/A</v>
      </c>
      <c r="J16" s="4">
        <v>7.28</v>
      </c>
    </row>
    <row r="17" s="4" customFormat="1" spans="1:10">
      <c r="A17" s="5">
        <v>999225655742131</v>
      </c>
      <c r="B17" s="6">
        <v>45136</v>
      </c>
      <c r="C17" s="6">
        <v>45138</v>
      </c>
      <c r="D17" s="4">
        <v>998.2</v>
      </c>
      <c r="E17" s="4">
        <v>998.2</v>
      </c>
      <c r="F17" s="8" t="s">
        <v>108</v>
      </c>
      <c r="G17" s="4">
        <f t="shared" si="0"/>
        <v>0</v>
      </c>
      <c r="H17" s="4" t="str">
        <f t="shared" si="1"/>
        <v>，202307282155450068</v>
      </c>
      <c r="I17" s="4" t="e">
        <f>VLOOKUP(A17,HOP!A:U,21,0)</f>
        <v>#N/A</v>
      </c>
      <c r="J17" s="4">
        <v>7.28</v>
      </c>
    </row>
    <row r="18" s="4" customFormat="1" spans="1:10">
      <c r="A18" s="5">
        <v>999225663969536</v>
      </c>
      <c r="B18" s="6">
        <v>45137</v>
      </c>
      <c r="C18" s="6">
        <v>45138</v>
      </c>
      <c r="D18" s="4">
        <v>322.5</v>
      </c>
      <c r="E18" s="4">
        <v>322.5</v>
      </c>
      <c r="F18" s="8" t="s">
        <v>109</v>
      </c>
      <c r="G18" s="4">
        <f t="shared" si="0"/>
        <v>0</v>
      </c>
      <c r="H18" s="4" t="str">
        <f t="shared" si="1"/>
        <v>，202307291230180020</v>
      </c>
      <c r="I18" s="4" t="e">
        <f>VLOOKUP(A18,HOP!A:U,21,0)</f>
        <v>#N/A</v>
      </c>
      <c r="J18" s="4">
        <v>7.29</v>
      </c>
    </row>
    <row r="19" s="4" customFormat="1" hidden="1" spans="1:9">
      <c r="A19" s="5">
        <v>999225698739171</v>
      </c>
      <c r="B19" s="6">
        <v>45137</v>
      </c>
      <c r="C19" s="6">
        <v>45138</v>
      </c>
      <c r="D19" s="4">
        <v>122.4</v>
      </c>
      <c r="E19" s="4" t="str">
        <f>VLOOKUP(A19,HOP!A:L,12,0)</f>
        <v>122.40</v>
      </c>
      <c r="F19" s="4" t="str">
        <f>VLOOKUP(A19,HOP!A:C,3,0)</f>
        <v>3708990</v>
      </c>
      <c r="G19" s="4">
        <f t="shared" si="0"/>
        <v>0</v>
      </c>
      <c r="H19" s="4" t="str">
        <f t="shared" si="1"/>
        <v>，3708990</v>
      </c>
      <c r="I19" s="4" t="str">
        <f>VLOOKUP(A19,HOP!A:U,21,0)</f>
        <v>直采</v>
      </c>
    </row>
    <row r="20" s="4" customFormat="1" spans="1:10">
      <c r="A20" s="5">
        <v>999225196030615</v>
      </c>
      <c r="B20" s="6">
        <v>45115</v>
      </c>
      <c r="C20" s="6">
        <v>45117</v>
      </c>
      <c r="D20" s="4">
        <v>452.9</v>
      </c>
      <c r="E20" s="4">
        <v>452.9</v>
      </c>
      <c r="F20" s="8" t="s">
        <v>110</v>
      </c>
      <c r="G20" s="4">
        <f t="shared" si="0"/>
        <v>0</v>
      </c>
      <c r="H20" s="4" t="str">
        <f t="shared" si="1"/>
        <v>，202308151140150001</v>
      </c>
      <c r="I20" s="4" t="e">
        <f>VLOOKUP(A20,HOP!A:U,21,0)</f>
        <v>#N/A</v>
      </c>
      <c r="J20" s="4">
        <v>8.15</v>
      </c>
    </row>
    <row r="22" spans="4:4">
      <c r="D22" s="4">
        <f>SUM(D2:D21)</f>
        <v>43229.2</v>
      </c>
    </row>
    <row r="28" spans="1:4">
      <c r="A28" s="4" t="s">
        <v>111</v>
      </c>
      <c r="C28" s="4">
        <v>39167.4</v>
      </c>
      <c r="D28" s="4">
        <v>42091.8</v>
      </c>
    </row>
    <row r="29" spans="1:4">
      <c r="A29" s="4" t="s">
        <v>112</v>
      </c>
      <c r="C29" s="4">
        <v>4061.8</v>
      </c>
      <c r="D29" s="4">
        <v>4365.07</v>
      </c>
    </row>
    <row r="30" spans="1:4">
      <c r="A30" s="4" t="s">
        <v>113</v>
      </c>
      <c r="C30" s="4">
        <f>SUBTOTAL(9,C28:C29)</f>
        <v>43229.2</v>
      </c>
      <c r="D30" s="4">
        <f>SUBTOTAL(9,D28:D29)</f>
        <v>46456.87</v>
      </c>
    </row>
    <row r="31" spans="1:1">
      <c r="A31" s="4" t="s">
        <v>114</v>
      </c>
    </row>
  </sheetData>
  <autoFilter ref="A1:XFD22">
    <filterColumn colId="8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115</v>
      </c>
      <c r="B1" s="2" t="s">
        <v>116</v>
      </c>
      <c r="C1" s="2" t="s">
        <v>117</v>
      </c>
      <c r="D1" s="2" t="s">
        <v>118</v>
      </c>
      <c r="E1" s="2" t="s">
        <v>13</v>
      </c>
      <c r="F1" s="2" t="s">
        <v>5</v>
      </c>
      <c r="G1" s="2" t="s">
        <v>6</v>
      </c>
      <c r="H1" s="2" t="s">
        <v>119</v>
      </c>
      <c r="I1" s="2" t="s">
        <v>120</v>
      </c>
      <c r="J1" s="2" t="s">
        <v>121</v>
      </c>
      <c r="K1" s="2" t="s">
        <v>122</v>
      </c>
      <c r="L1" s="2" t="s">
        <v>123</v>
      </c>
      <c r="M1" s="2" t="s">
        <v>124</v>
      </c>
      <c r="N1" s="2" t="s">
        <v>125</v>
      </c>
      <c r="O1" s="2" t="s">
        <v>126</v>
      </c>
      <c r="P1" s="2" t="s">
        <v>127</v>
      </c>
      <c r="Q1" s="2" t="s">
        <v>128</v>
      </c>
      <c r="R1" s="2" t="s">
        <v>129</v>
      </c>
      <c r="S1" s="2" t="s">
        <v>130</v>
      </c>
      <c r="T1" s="2" t="s">
        <v>131</v>
      </c>
      <c r="U1" s="2" t="s">
        <v>132</v>
      </c>
      <c r="V1" s="2" t="s">
        <v>133</v>
      </c>
    </row>
    <row r="2" s="1" customFormat="1" spans="1:22">
      <c r="A2" s="3">
        <v>999225698739171</v>
      </c>
      <c r="B2" s="1" t="s">
        <v>134</v>
      </c>
      <c r="C2" s="1" t="s">
        <v>135</v>
      </c>
      <c r="D2" s="1" t="s">
        <v>136</v>
      </c>
      <c r="E2" s="1" t="s">
        <v>100</v>
      </c>
      <c r="F2" s="1" t="s">
        <v>134</v>
      </c>
      <c r="G2" s="1" t="s">
        <v>137</v>
      </c>
      <c r="H2" s="1" t="s">
        <v>138</v>
      </c>
      <c r="I2" s="1" t="s">
        <v>139</v>
      </c>
      <c r="J2" s="1" t="s">
        <v>140</v>
      </c>
      <c r="K2" s="1" t="s">
        <v>139</v>
      </c>
      <c r="L2" s="1" t="s">
        <v>139</v>
      </c>
      <c r="M2" s="1" t="s">
        <v>141</v>
      </c>
      <c r="N2" s="1" t="s">
        <v>141</v>
      </c>
      <c r="O2" s="1" t="s">
        <v>142</v>
      </c>
      <c r="P2" s="1" t="s">
        <v>143</v>
      </c>
      <c r="Q2" s="1" t="s">
        <v>144</v>
      </c>
      <c r="R2" s="1" t="s">
        <v>145</v>
      </c>
      <c r="S2" s="1" t="s">
        <v>146</v>
      </c>
      <c r="T2" s="1" t="s">
        <v>147</v>
      </c>
      <c r="U2" s="1" t="s">
        <v>148</v>
      </c>
      <c r="V2" s="1" t="s">
        <v>149</v>
      </c>
    </row>
    <row r="3" s="1" customFormat="1" spans="1:22">
      <c r="A3" s="3">
        <v>999225562024546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137</v>
      </c>
      <c r="H3" s="1" t="s">
        <v>138</v>
      </c>
      <c r="I3" s="1" t="s">
        <v>155</v>
      </c>
      <c r="J3" s="1" t="s">
        <v>140</v>
      </c>
      <c r="K3" s="1" t="s">
        <v>155</v>
      </c>
      <c r="L3" s="1" t="s">
        <v>155</v>
      </c>
      <c r="M3" s="1" t="s">
        <v>141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156</v>
      </c>
      <c r="S3" s="1" t="s">
        <v>146</v>
      </c>
      <c r="T3" s="1" t="s">
        <v>147</v>
      </c>
      <c r="U3" s="1" t="s">
        <v>148</v>
      </c>
      <c r="V3" s="1" t="s">
        <v>149</v>
      </c>
    </row>
    <row r="4" s="1" customFormat="1" spans="1:22">
      <c r="A4" s="3">
        <v>999225497977410</v>
      </c>
      <c r="B4" s="1" t="s">
        <v>157</v>
      </c>
      <c r="C4" s="1" t="s">
        <v>158</v>
      </c>
      <c r="D4" s="1" t="s">
        <v>152</v>
      </c>
      <c r="E4" s="1" t="s">
        <v>159</v>
      </c>
      <c r="F4" s="1" t="s">
        <v>154</v>
      </c>
      <c r="G4" s="1" t="s">
        <v>137</v>
      </c>
      <c r="H4" s="1" t="s">
        <v>138</v>
      </c>
      <c r="I4" s="1" t="s">
        <v>160</v>
      </c>
      <c r="J4" s="1" t="s">
        <v>140</v>
      </c>
      <c r="K4" s="1" t="s">
        <v>160</v>
      </c>
      <c r="L4" s="1" t="s">
        <v>160</v>
      </c>
      <c r="M4" s="1" t="s">
        <v>141</v>
      </c>
      <c r="N4" s="1" t="s">
        <v>141</v>
      </c>
      <c r="O4" s="1" t="s">
        <v>142</v>
      </c>
      <c r="P4" s="1" t="s">
        <v>143</v>
      </c>
      <c r="Q4" s="1" t="s">
        <v>144</v>
      </c>
      <c r="R4" s="1" t="s">
        <v>161</v>
      </c>
      <c r="S4" s="1" t="s">
        <v>146</v>
      </c>
      <c r="T4" s="1" t="s">
        <v>147</v>
      </c>
      <c r="U4" s="1" t="s">
        <v>148</v>
      </c>
      <c r="V4" s="1" t="s">
        <v>149</v>
      </c>
    </row>
    <row r="5" s="1" customFormat="1" spans="1:22">
      <c r="A5" s="3">
        <v>999225496200172</v>
      </c>
      <c r="B5" s="1" t="s">
        <v>162</v>
      </c>
      <c r="C5" s="1" t="s">
        <v>163</v>
      </c>
      <c r="D5" s="1" t="s">
        <v>152</v>
      </c>
      <c r="E5" s="1" t="s">
        <v>164</v>
      </c>
      <c r="F5" s="1" t="s">
        <v>154</v>
      </c>
      <c r="G5" s="1" t="s">
        <v>137</v>
      </c>
      <c r="H5" s="1" t="s">
        <v>138</v>
      </c>
      <c r="I5" s="1" t="s">
        <v>165</v>
      </c>
      <c r="J5" s="1" t="s">
        <v>140</v>
      </c>
      <c r="K5" s="1" t="s">
        <v>165</v>
      </c>
      <c r="L5" s="1" t="s">
        <v>165</v>
      </c>
      <c r="M5" s="1" t="s">
        <v>141</v>
      </c>
      <c r="N5" s="1" t="s">
        <v>141</v>
      </c>
      <c r="O5" s="1" t="s">
        <v>142</v>
      </c>
      <c r="P5" s="1" t="s">
        <v>143</v>
      </c>
      <c r="Q5" s="1" t="s">
        <v>144</v>
      </c>
      <c r="R5" s="1" t="s">
        <v>166</v>
      </c>
      <c r="S5" s="1" t="s">
        <v>146</v>
      </c>
      <c r="T5" s="1" t="s">
        <v>147</v>
      </c>
      <c r="U5" s="1" t="s">
        <v>148</v>
      </c>
      <c r="V5" s="1" t="s">
        <v>149</v>
      </c>
    </row>
    <row r="6" s="1" customFormat="1" spans="1:22">
      <c r="A6" s="3">
        <v>999225495421894</v>
      </c>
      <c r="B6" s="1" t="s">
        <v>162</v>
      </c>
      <c r="C6" s="1" t="s">
        <v>167</v>
      </c>
      <c r="D6" s="1" t="s">
        <v>152</v>
      </c>
      <c r="E6" s="1" t="s">
        <v>168</v>
      </c>
      <c r="F6" s="1" t="s">
        <v>154</v>
      </c>
      <c r="G6" s="1" t="s">
        <v>137</v>
      </c>
      <c r="H6" s="1" t="s">
        <v>138</v>
      </c>
      <c r="I6" s="1" t="s">
        <v>165</v>
      </c>
      <c r="J6" s="1" t="s">
        <v>140</v>
      </c>
      <c r="K6" s="1" t="s">
        <v>165</v>
      </c>
      <c r="L6" s="1" t="s">
        <v>165</v>
      </c>
      <c r="M6" s="1" t="s">
        <v>141</v>
      </c>
      <c r="N6" s="1" t="s">
        <v>141</v>
      </c>
      <c r="O6" s="1" t="s">
        <v>142</v>
      </c>
      <c r="P6" s="1" t="s">
        <v>143</v>
      </c>
      <c r="Q6" s="1" t="s">
        <v>144</v>
      </c>
      <c r="R6" s="1" t="s">
        <v>169</v>
      </c>
      <c r="S6" s="1" t="s">
        <v>146</v>
      </c>
      <c r="T6" s="1" t="s">
        <v>147</v>
      </c>
      <c r="U6" s="1" t="s">
        <v>148</v>
      </c>
      <c r="V6" s="1" t="s">
        <v>149</v>
      </c>
    </row>
    <row r="7" s="1" customFormat="1" spans="1:22">
      <c r="A7" s="3">
        <v>999225490162514</v>
      </c>
      <c r="B7" s="1" t="s">
        <v>162</v>
      </c>
      <c r="C7" s="1" t="s">
        <v>170</v>
      </c>
      <c r="D7" s="1" t="s">
        <v>152</v>
      </c>
      <c r="E7" s="1" t="s">
        <v>171</v>
      </c>
      <c r="F7" s="1" t="s">
        <v>154</v>
      </c>
      <c r="G7" s="1" t="s">
        <v>137</v>
      </c>
      <c r="H7" s="1" t="s">
        <v>138</v>
      </c>
      <c r="I7" s="1" t="s">
        <v>165</v>
      </c>
      <c r="J7" s="1" t="s">
        <v>140</v>
      </c>
      <c r="K7" s="1" t="s">
        <v>165</v>
      </c>
      <c r="L7" s="1" t="s">
        <v>165</v>
      </c>
      <c r="M7" s="1" t="s">
        <v>141</v>
      </c>
      <c r="N7" s="1" t="s">
        <v>141</v>
      </c>
      <c r="O7" s="1" t="s">
        <v>142</v>
      </c>
      <c r="P7" s="1" t="s">
        <v>143</v>
      </c>
      <c r="Q7" s="1" t="s">
        <v>144</v>
      </c>
      <c r="R7" s="1" t="s">
        <v>172</v>
      </c>
      <c r="S7" s="1" t="s">
        <v>146</v>
      </c>
      <c r="T7" s="1" t="s">
        <v>147</v>
      </c>
      <c r="U7" s="1" t="s">
        <v>148</v>
      </c>
      <c r="V7" s="1" t="s">
        <v>149</v>
      </c>
    </row>
    <row r="8" s="1" customFormat="1" spans="1:22">
      <c r="A8" s="3">
        <v>999225468712646</v>
      </c>
      <c r="B8" s="1" t="s">
        <v>173</v>
      </c>
      <c r="C8" s="1" t="s">
        <v>174</v>
      </c>
      <c r="D8" s="1" t="s">
        <v>175</v>
      </c>
      <c r="E8" s="1" t="s">
        <v>176</v>
      </c>
      <c r="F8" s="1" t="s">
        <v>154</v>
      </c>
      <c r="G8" s="1" t="s">
        <v>137</v>
      </c>
      <c r="H8" s="1" t="s">
        <v>138</v>
      </c>
      <c r="I8" s="1" t="s">
        <v>177</v>
      </c>
      <c r="J8" s="1" t="s">
        <v>140</v>
      </c>
      <c r="K8" s="1" t="s">
        <v>177</v>
      </c>
      <c r="L8" s="1" t="s">
        <v>177</v>
      </c>
      <c r="M8" s="1" t="s">
        <v>141</v>
      </c>
      <c r="N8" s="1" t="s">
        <v>141</v>
      </c>
      <c r="O8" s="1" t="s">
        <v>142</v>
      </c>
      <c r="P8" s="1" t="s">
        <v>143</v>
      </c>
      <c r="Q8" s="1" t="s">
        <v>144</v>
      </c>
      <c r="R8" s="1" t="s">
        <v>178</v>
      </c>
      <c r="S8" s="1" t="s">
        <v>146</v>
      </c>
      <c r="T8" s="1" t="s">
        <v>147</v>
      </c>
      <c r="U8" s="1" t="s">
        <v>148</v>
      </c>
      <c r="V8" s="1" t="s">
        <v>149</v>
      </c>
    </row>
    <row r="9" s="1" customFormat="1" spans="1:22">
      <c r="A9" s="3">
        <v>999225467159049</v>
      </c>
      <c r="B9" s="1" t="s">
        <v>173</v>
      </c>
      <c r="C9" s="1" t="s">
        <v>179</v>
      </c>
      <c r="D9" s="1" t="s">
        <v>180</v>
      </c>
      <c r="E9" s="1" t="s">
        <v>181</v>
      </c>
      <c r="F9" s="1" t="s">
        <v>154</v>
      </c>
      <c r="G9" s="1" t="s">
        <v>137</v>
      </c>
      <c r="H9" s="1" t="s">
        <v>138</v>
      </c>
      <c r="I9" s="1" t="s">
        <v>182</v>
      </c>
      <c r="J9" s="1" t="s">
        <v>140</v>
      </c>
      <c r="K9" s="1" t="s">
        <v>182</v>
      </c>
      <c r="L9" s="1" t="s">
        <v>182</v>
      </c>
      <c r="M9" s="1" t="s">
        <v>141</v>
      </c>
      <c r="N9" s="1" t="s">
        <v>141</v>
      </c>
      <c r="O9" s="1" t="s">
        <v>142</v>
      </c>
      <c r="P9" s="1" t="s">
        <v>143</v>
      </c>
      <c r="Q9" s="1" t="s">
        <v>144</v>
      </c>
      <c r="R9" s="1" t="s">
        <v>183</v>
      </c>
      <c r="S9" s="1" t="s">
        <v>146</v>
      </c>
      <c r="T9" s="1" t="s">
        <v>147</v>
      </c>
      <c r="U9" s="1" t="s">
        <v>148</v>
      </c>
      <c r="V9" s="1" t="s">
        <v>149</v>
      </c>
    </row>
    <row r="10" s="1" customFormat="1" spans="1:22">
      <c r="A10" s="3">
        <v>999225423266473</v>
      </c>
      <c r="B10" s="1" t="s">
        <v>184</v>
      </c>
      <c r="C10" s="1" t="s">
        <v>185</v>
      </c>
      <c r="D10" s="1" t="s">
        <v>180</v>
      </c>
      <c r="E10" s="1" t="s">
        <v>186</v>
      </c>
      <c r="F10" s="1" t="s">
        <v>154</v>
      </c>
      <c r="G10" s="1" t="s">
        <v>137</v>
      </c>
      <c r="H10" s="1" t="s">
        <v>138</v>
      </c>
      <c r="I10" s="1" t="s">
        <v>187</v>
      </c>
      <c r="J10" s="1" t="s">
        <v>140</v>
      </c>
      <c r="K10" s="1" t="s">
        <v>187</v>
      </c>
      <c r="L10" s="1" t="s">
        <v>187</v>
      </c>
      <c r="M10" s="1" t="s">
        <v>141</v>
      </c>
      <c r="N10" s="1" t="s">
        <v>141</v>
      </c>
      <c r="O10" s="1" t="s">
        <v>142</v>
      </c>
      <c r="P10" s="1" t="s">
        <v>143</v>
      </c>
      <c r="Q10" s="1" t="s">
        <v>144</v>
      </c>
      <c r="R10" s="1" t="s">
        <v>188</v>
      </c>
      <c r="S10" s="1" t="s">
        <v>146</v>
      </c>
      <c r="T10" s="1" t="s">
        <v>147</v>
      </c>
      <c r="U10" s="1" t="s">
        <v>148</v>
      </c>
      <c r="V10" s="1" t="s">
        <v>149</v>
      </c>
    </row>
    <row r="11" s="1" customFormat="1" spans="1:22">
      <c r="A11" s="3">
        <v>999225420316042</v>
      </c>
      <c r="B11" s="1" t="s">
        <v>189</v>
      </c>
      <c r="C11" s="1" t="s">
        <v>190</v>
      </c>
      <c r="D11" s="1" t="s">
        <v>152</v>
      </c>
      <c r="E11" s="1" t="s">
        <v>191</v>
      </c>
      <c r="F11" s="1" t="s">
        <v>154</v>
      </c>
      <c r="G11" s="1" t="s">
        <v>137</v>
      </c>
      <c r="H11" s="1" t="s">
        <v>138</v>
      </c>
      <c r="I11" s="1" t="s">
        <v>165</v>
      </c>
      <c r="J11" s="1" t="s">
        <v>140</v>
      </c>
      <c r="K11" s="1" t="s">
        <v>165</v>
      </c>
      <c r="L11" s="1" t="s">
        <v>165</v>
      </c>
      <c r="M11" s="1" t="s">
        <v>141</v>
      </c>
      <c r="N11" s="1" t="s">
        <v>141</v>
      </c>
      <c r="O11" s="1" t="s">
        <v>142</v>
      </c>
      <c r="P11" s="1" t="s">
        <v>143</v>
      </c>
      <c r="Q11" s="1" t="s">
        <v>144</v>
      </c>
      <c r="R11" s="1" t="s">
        <v>192</v>
      </c>
      <c r="S11" s="1" t="s">
        <v>146</v>
      </c>
      <c r="T11" s="1" t="s">
        <v>147</v>
      </c>
      <c r="U11" s="1" t="s">
        <v>148</v>
      </c>
      <c r="V11" s="1" t="s">
        <v>149</v>
      </c>
    </row>
    <row r="12" s="1" customFormat="1" spans="1:22">
      <c r="A12" s="3">
        <v>999225395739323</v>
      </c>
      <c r="B12" s="1" t="s">
        <v>193</v>
      </c>
      <c r="C12" s="1" t="s">
        <v>194</v>
      </c>
      <c r="D12" s="1" t="s">
        <v>180</v>
      </c>
      <c r="E12" s="1" t="s">
        <v>195</v>
      </c>
      <c r="F12" s="1" t="s">
        <v>196</v>
      </c>
      <c r="G12" s="1" t="s">
        <v>137</v>
      </c>
      <c r="H12" s="1" t="s">
        <v>138</v>
      </c>
      <c r="I12" s="1" t="s">
        <v>197</v>
      </c>
      <c r="J12" s="1" t="s">
        <v>140</v>
      </c>
      <c r="K12" s="1" t="s">
        <v>197</v>
      </c>
      <c r="L12" s="1" t="s">
        <v>197</v>
      </c>
      <c r="M12" s="1" t="s">
        <v>141</v>
      </c>
      <c r="N12" s="1" t="s">
        <v>141</v>
      </c>
      <c r="O12" s="1" t="s">
        <v>142</v>
      </c>
      <c r="P12" s="1" t="s">
        <v>143</v>
      </c>
      <c r="Q12" s="1" t="s">
        <v>144</v>
      </c>
      <c r="R12" s="1" t="s">
        <v>198</v>
      </c>
      <c r="S12" s="1" t="s">
        <v>146</v>
      </c>
      <c r="T12" s="1" t="s">
        <v>147</v>
      </c>
      <c r="U12" s="1" t="s">
        <v>148</v>
      </c>
      <c r="V12" s="1" t="s">
        <v>149</v>
      </c>
    </row>
    <row r="13" s="1" customFormat="1" spans="1:22">
      <c r="A13" s="3">
        <v>999225222472240</v>
      </c>
      <c r="B13" s="1" t="s">
        <v>199</v>
      </c>
      <c r="C13" s="1" t="s">
        <v>200</v>
      </c>
      <c r="D13" s="1" t="s">
        <v>152</v>
      </c>
      <c r="E13" s="1" t="s">
        <v>201</v>
      </c>
      <c r="F13" s="1" t="s">
        <v>196</v>
      </c>
      <c r="G13" s="1" t="s">
        <v>137</v>
      </c>
      <c r="H13" s="1" t="s">
        <v>138</v>
      </c>
      <c r="I13" s="1" t="s">
        <v>202</v>
      </c>
      <c r="J13" s="1" t="s">
        <v>140</v>
      </c>
      <c r="K13" s="1" t="s">
        <v>202</v>
      </c>
      <c r="L13" s="1" t="s">
        <v>202</v>
      </c>
      <c r="M13" s="1" t="s">
        <v>141</v>
      </c>
      <c r="N13" s="1" t="s">
        <v>141</v>
      </c>
      <c r="O13" s="1" t="s">
        <v>142</v>
      </c>
      <c r="P13" s="1" t="s">
        <v>143</v>
      </c>
      <c r="Q13" s="1" t="s">
        <v>144</v>
      </c>
      <c r="R13" s="1" t="s">
        <v>203</v>
      </c>
      <c r="S13" s="1" t="s">
        <v>146</v>
      </c>
      <c r="T13" s="1" t="s">
        <v>147</v>
      </c>
      <c r="U13" s="1" t="s">
        <v>148</v>
      </c>
      <c r="V13" s="1" t="s">
        <v>149</v>
      </c>
    </row>
    <row r="14" s="1" customFormat="1" spans="1:22">
      <c r="A14" s="3">
        <v>999224944868612</v>
      </c>
      <c r="B14" s="1" t="s">
        <v>204</v>
      </c>
      <c r="C14" s="1" t="s">
        <v>205</v>
      </c>
      <c r="D14" s="1" t="s">
        <v>206</v>
      </c>
      <c r="E14" s="1" t="s">
        <v>207</v>
      </c>
      <c r="F14" s="1" t="s">
        <v>154</v>
      </c>
      <c r="G14" s="1" t="s">
        <v>137</v>
      </c>
      <c r="H14" s="1" t="s">
        <v>138</v>
      </c>
      <c r="I14" s="1" t="s">
        <v>208</v>
      </c>
      <c r="J14" s="1" t="s">
        <v>140</v>
      </c>
      <c r="K14" s="1" t="s">
        <v>208</v>
      </c>
      <c r="L14" s="1" t="s">
        <v>208</v>
      </c>
      <c r="M14" s="1" t="s">
        <v>141</v>
      </c>
      <c r="N14" s="1" t="s">
        <v>141</v>
      </c>
      <c r="O14" s="1" t="s">
        <v>142</v>
      </c>
      <c r="P14" s="1" t="s">
        <v>143</v>
      </c>
      <c r="Q14" s="1" t="s">
        <v>144</v>
      </c>
      <c r="R14" s="1" t="s">
        <v>209</v>
      </c>
      <c r="S14" s="1" t="s">
        <v>146</v>
      </c>
      <c r="T14" s="1" t="s">
        <v>147</v>
      </c>
      <c r="U14" s="1" t="s">
        <v>148</v>
      </c>
      <c r="V14" s="1" t="s">
        <v>149</v>
      </c>
    </row>
    <row r="15" s="1" customFormat="1" spans="1:22">
      <c r="A15" s="3">
        <v>999224414832740</v>
      </c>
      <c r="B15" s="1" t="s">
        <v>210</v>
      </c>
      <c r="C15" s="1" t="s">
        <v>211</v>
      </c>
      <c r="D15" s="1" t="s">
        <v>212</v>
      </c>
      <c r="E15" s="1" t="s">
        <v>213</v>
      </c>
      <c r="F15" s="1" t="s">
        <v>214</v>
      </c>
      <c r="G15" s="1" t="s">
        <v>137</v>
      </c>
      <c r="H15" s="1" t="s">
        <v>138</v>
      </c>
      <c r="I15" s="1" t="s">
        <v>215</v>
      </c>
      <c r="J15" s="1" t="s">
        <v>140</v>
      </c>
      <c r="K15" s="1" t="s">
        <v>215</v>
      </c>
      <c r="L15" s="1" t="s">
        <v>215</v>
      </c>
      <c r="M15" s="1" t="s">
        <v>141</v>
      </c>
      <c r="N15" s="1" t="s">
        <v>141</v>
      </c>
      <c r="O15" s="1" t="s">
        <v>142</v>
      </c>
      <c r="P15" s="1" t="s">
        <v>143</v>
      </c>
      <c r="Q15" s="1" t="s">
        <v>144</v>
      </c>
      <c r="R15" s="1" t="s">
        <v>216</v>
      </c>
      <c r="S15" s="1" t="s">
        <v>146</v>
      </c>
      <c r="T15" s="1" t="s">
        <v>147</v>
      </c>
      <c r="U15" s="1" t="s">
        <v>148</v>
      </c>
      <c r="V15" s="1" t="s">
        <v>149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2023-08-15T07:01:50Z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