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<sst xmlns="http://schemas.openxmlformats.org/spreadsheetml/2006/main" count="352" uniqueCount="151">
  <si>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</si>
  <si>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</si>
  <si>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</si>
  <si>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</si>
  <si>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</si>
  <si>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</si>
  <si>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</si>
  <si>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</si>
  <si>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</si>
  <si>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</si>
  <si>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</si>
  <si>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</si>
  <si>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</si>
  <si>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</si>
  <si>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</si>
  <si>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</si>
  <si>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</si>
  <si>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</si>
  <si>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</si>
  <si>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</si>
  <si>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</si>
  <si>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</si>
  <si>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</si>
  <si>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</si>
  <si>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</si>
  <si>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999224916844109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</si>
  <si>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</si>
  <si>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</si>
  <si>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</si>
  <si>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</si>
  <si>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</si>
  <si>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YAO/FENG</t>
  </si>
  <si>
    <t>CA363230818CNY</t>
  </si>
  <si>
    <t>未提现</t>
  </si>
  <si>
    <t>携程开票</t>
  </si>
  <si>
    <t xml:space="preserve">3540551	</t>
  </si>
  <si>
    <t xml:space="preserve">	</t>
  </si>
  <si>
    <t xml:space="preserve">999225374390469	</t>
  </si>
  <si>
    <t>[香港]香港九龙海逸君绰酒店(Harbour Grand Kowloon)(17095949)</t>
  </si>
  <si>
    <t>高级客房(至少连住2晚及以上)&lt;特惠&gt;&lt;双人入住&gt;&lt;内宾&gt;&lt;无早&gt;</t>
  </si>
  <si>
    <t>YANG/YING,YANG/CHANGQING</t>
  </si>
  <si>
    <t xml:space="preserve">3644681	</t>
  </si>
  <si>
    <t xml:space="preserve">999225437596261	</t>
  </si>
  <si>
    <t>dai/yanfen,zhou/yuchuan</t>
  </si>
  <si>
    <t xml:space="preserve">3656502	</t>
  </si>
  <si>
    <t xml:space="preserve">999225464341910	</t>
  </si>
  <si>
    <t>Zhang/Kuo,Wang/Kun</t>
  </si>
  <si>
    <t xml:space="preserve">3660967	</t>
  </si>
  <si>
    <t xml:space="preserve">999225496151997	</t>
  </si>
  <si>
    <t>YU/ZHIWEI,YU/HAOMING,GONG/LIPING,CHEN/WENJUN</t>
  </si>
  <si>
    <t xml:space="preserve">3667450	</t>
  </si>
  <si>
    <t xml:space="preserve">999225520640188	</t>
  </si>
  <si>
    <t>LIU/YINGJIE</t>
  </si>
  <si>
    <t xml:space="preserve">3671766	</t>
  </si>
  <si>
    <t xml:space="preserve">999225520656358	</t>
  </si>
  <si>
    <t>ZHANG/YUNQING,Liu/Nian</t>
  </si>
  <si>
    <t xml:space="preserve">3671769	</t>
  </si>
  <si>
    <t xml:space="preserve">999225571881765	</t>
  </si>
  <si>
    <t>[香港]历山酒店(Hotel Alexandra)(105646626)</t>
  </si>
  <si>
    <t>梅花客房 (城市景观)(至少提前5天预订)(至少连住2晚及以上)&lt;双人入住&gt;&lt;内宾&gt;&lt;无早&gt;</t>
  </si>
  <si>
    <t>zhuang/yahong,zhuang/yuxin,zhuang/yajuan,Si/xiang qi</t>
  </si>
  <si>
    <t xml:space="preserve">3682221	</t>
  </si>
  <si>
    <t xml:space="preserve">13059508	</t>
  </si>
  <si>
    <t xml:space="preserve">999225755934668	</t>
  </si>
  <si>
    <t>[梅州]梅州新飞腾艺术酒店(100914635)</t>
  </si>
  <si>
    <t>豪华主题大床房&lt;特惠专享&gt;&lt;双人入住&gt;&lt;无早&gt;</t>
  </si>
  <si>
    <t>吴朝霞</t>
  </si>
  <si>
    <t xml:space="preserve">3721063	</t>
  </si>
  <si>
    <t>，</t>
  </si>
  <si>
    <t>A230818093446481</t>
  </si>
  <si>
    <t>CNY / HKD 当前参考汇率: 1.073637951</t>
  </si>
  <si>
    <t>总计：27342.4 CNY/
29355.84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</si>
  <si>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</si>
  <si>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</si>
  <si>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</si>
  <si>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</si>
  <si>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</si>
  <si>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</si>
  <si>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</si>
  <si>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</si>
  <si>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</si>
  <si>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</si>
  <si>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</si>
  <si>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</si>
  <si>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</si>
  <si>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</si>
  <si>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</si>
  <si>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</si>
  <si>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</si>
  <si>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</si>
  <si>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</si>
  <si>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2023-08-02</t>
  </si>
  <si>
    <t>3721063</t>
  </si>
  <si>
    <t>梅州新飞腾艺术酒店</t>
  </si>
  <si>
    <t>2023-08-03</t>
  </si>
  <si>
    <t>退房日周结</t>
  </si>
  <si>
    <t>122.40</t>
  </si>
  <si>
    <t>RMB</t>
  </si>
  <si>
    <t>0</t>
  </si>
  <si>
    <t>0.00</t>
  </si>
  <si>
    <t>携程国内直连(DD)</t>
  </si>
  <si>
    <t>01.011249</t>
  </si>
  <si>
    <t>2023-08-02 10:52:21</t>
  </si>
  <si>
    <t>否</t>
  </si>
  <si>
    <t>汇智国际旅游发展有限公司</t>
  </si>
  <si>
    <t>直采</t>
  </si>
  <si>
    <t>中国</t>
  </si>
  <si>
    <t>2023-07-25</t>
  </si>
  <si>
    <t>3682221</t>
  </si>
  <si>
    <t>历山酒店</t>
  </si>
  <si>
    <t>zhuang yahong,zhuang yuxin,zhuang yajuan,Si xiang qi</t>
  </si>
  <si>
    <t>2023-07-31</t>
  </si>
  <si>
    <t>4866.00</t>
  </si>
  <si>
    <t>2023-07-25 13:19:43</t>
  </si>
  <si>
    <t>2023-07-22</t>
  </si>
  <si>
    <t>3671769</t>
  </si>
  <si>
    <t>香港九龙海逸君绰酒店</t>
  </si>
  <si>
    <t>ZHANG YUNQING,Liu Nian</t>
  </si>
  <si>
    <t>2985.00</t>
  </si>
  <si>
    <t>2023-07-24 20:25:36</t>
  </si>
  <si>
    <t>3671766</t>
  </si>
  <si>
    <t>LIU YINGJIE</t>
  </si>
  <si>
    <t>2023-07-24 20:22:46</t>
  </si>
  <si>
    <t>2023-07-21</t>
  </si>
  <si>
    <t>3667450</t>
  </si>
  <si>
    <t>YU ZHIWEI,YU HAOMING,GONG LIPING,CHEN WENJUN</t>
  </si>
  <si>
    <t>5846.00</t>
  </si>
  <si>
    <t>2023-07-22 11:18:02</t>
  </si>
  <si>
    <t>2023-07-20</t>
  </si>
  <si>
    <t>3660967</t>
  </si>
  <si>
    <t>香港九龙酒店</t>
  </si>
  <si>
    <t>Zhang Kuo,Wang Kun</t>
  </si>
  <si>
    <t>2023-07-30</t>
  </si>
  <si>
    <t>3870.00</t>
  </si>
  <si>
    <t>2023-07-26 11:15:13</t>
  </si>
  <si>
    <t>2023-07-19</t>
  </si>
  <si>
    <t>3656502</t>
  </si>
  <si>
    <t>dai yanfen,zhou yuchuan</t>
  </si>
  <si>
    <t>2902.00</t>
  </si>
  <si>
    <t>2023-07-20 10:30:15</t>
  </si>
  <si>
    <t>2023-07-16</t>
  </si>
  <si>
    <t>3644681</t>
  </si>
  <si>
    <t>YANG YING,YANG CHANGQING</t>
  </si>
  <si>
    <t>2023-08-01</t>
  </si>
  <si>
    <t>1914.00</t>
  </si>
  <si>
    <t>2023-07-24 21:27:14</t>
  </si>
  <si>
    <t>2023-06-23</t>
  </si>
  <si>
    <t>3540551</t>
  </si>
  <si>
    <t>YAO FENG</t>
  </si>
  <si>
    <t>1852.00</t>
  </si>
  <si>
    <t>2023-06-30 17:19:26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</si>
</sst>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15</xdr:col>
      <xdr:colOff>19050</xdr:colOff>
      <xdr:row>54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71562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45139</v>
      </c>
      <c r="G2" s="6">
        <v>45141</v>
      </c>
      <c r="H2" s="4">
        <v>1</v>
      </c>
      <c r="I2" s="4">
        <v>2</v>
      </c>
      <c r="J2" s="4">
        <v>2</v>
      </c>
      <c r="K2" s="4" t="s">
        <v>30</v>
      </c>
      <c r="L2" s="4">
        <v>1852</v>
      </c>
      <c r="M2" s="4">
        <v>1852</v>
      </c>
      <c r="N2" s="4" t="s">
        <v>31</v>
      </c>
      <c r="O2" s="4" t="s">
        <v>32</v>
      </c>
      <c r="P2" s="4" t="s">
        <v>33</v>
      </c>
      <c r="Q2" s="4">
        <v>0</v>
      </c>
      <c r="R2" s="7">
        <v>45100.0000115741</v>
      </c>
      <c r="S2" s="6">
        <v>45156</v>
      </c>
      <c r="T2" s="4" t="s">
        <v>34</v>
      </c>
      <c r="U2" s="4">
        <v>1852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45139</v>
      </c>
      <c r="G3" s="6">
        <v>45141</v>
      </c>
      <c r="H3" s="4">
        <v>1</v>
      </c>
      <c r="I3" s="4">
        <v>2</v>
      </c>
      <c r="J3" s="4">
        <v>2</v>
      </c>
      <c r="K3" s="4" t="s">
        <v>30</v>
      </c>
      <c r="L3" s="4">
        <v>1914</v>
      </c>
      <c r="M3" s="4">
        <v>1914</v>
      </c>
      <c r="N3" s="4" t="s">
        <v>40</v>
      </c>
      <c r="O3" s="4" t="s">
        <v>32</v>
      </c>
      <c r="P3" s="4" t="s">
        <v>33</v>
      </c>
      <c r="Q3" s="4">
        <v>0</v>
      </c>
      <c r="R3" s="7">
        <v>45123</v>
      </c>
      <c r="S3" s="6">
        <v>45156</v>
      </c>
      <c r="T3" s="4" t="s">
        <v>34</v>
      </c>
      <c r="U3" s="4">
        <v>1914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45138</v>
      </c>
      <c r="G4" s="6">
        <v>45141</v>
      </c>
      <c r="H4" s="4">
        <v>1</v>
      </c>
      <c r="I4" s="4">
        <v>3</v>
      </c>
      <c r="J4" s="4">
        <v>3</v>
      </c>
      <c r="K4" s="4" t="s">
        <v>30</v>
      </c>
      <c r="L4" s="4">
        <v>2902</v>
      </c>
      <c r="M4" s="4">
        <v>2902</v>
      </c>
      <c r="N4" s="4" t="s">
        <v>43</v>
      </c>
      <c r="O4" s="4" t="s">
        <v>32</v>
      </c>
      <c r="P4" s="4" t="s">
        <v>33</v>
      </c>
      <c r="Q4" s="4">
        <v>0</v>
      </c>
      <c r="R4" s="7">
        <v>45126</v>
      </c>
      <c r="S4" s="6">
        <v>45156</v>
      </c>
      <c r="T4" s="4" t="s">
        <v>34</v>
      </c>
      <c r="U4" s="4">
        <v>2902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45137</v>
      </c>
      <c r="G5" s="6">
        <v>45141</v>
      </c>
      <c r="H5" s="4">
        <v>1</v>
      </c>
      <c r="I5" s="4">
        <v>4</v>
      </c>
      <c r="J5" s="4">
        <v>4</v>
      </c>
      <c r="K5" s="4" t="s">
        <v>30</v>
      </c>
      <c r="L5" s="4">
        <v>3870</v>
      </c>
      <c r="M5" s="4">
        <v>3870</v>
      </c>
      <c r="N5" s="4" t="s">
        <v>46</v>
      </c>
      <c r="O5" s="4" t="s">
        <v>32</v>
      </c>
      <c r="P5" s="4" t="s">
        <v>33</v>
      </c>
      <c r="Q5" s="4">
        <v>0</v>
      </c>
      <c r="R5" s="7">
        <v>45127.0000115741</v>
      </c>
      <c r="S5" s="6">
        <v>45156</v>
      </c>
      <c r="T5" s="4" t="s">
        <v>34</v>
      </c>
      <c r="U5" s="4">
        <v>3870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45138</v>
      </c>
      <c r="G6" s="6">
        <v>45141</v>
      </c>
      <c r="H6" s="4">
        <v>2</v>
      </c>
      <c r="I6" s="4">
        <v>3</v>
      </c>
      <c r="J6" s="4">
        <v>6</v>
      </c>
      <c r="K6" s="4" t="s">
        <v>30</v>
      </c>
      <c r="L6" s="4">
        <v>5846</v>
      </c>
      <c r="M6" s="4">
        <v>5846</v>
      </c>
      <c r="N6" s="4" t="s">
        <v>49</v>
      </c>
      <c r="O6" s="4" t="s">
        <v>32</v>
      </c>
      <c r="P6" s="4" t="s">
        <v>33</v>
      </c>
      <c r="Q6" s="4">
        <v>0</v>
      </c>
      <c r="R6" s="7">
        <v>45128.0000115741</v>
      </c>
      <c r="S6" s="6">
        <v>45156</v>
      </c>
      <c r="T6" s="4" t="s">
        <v>34</v>
      </c>
      <c r="U6" s="4">
        <v>5846</v>
      </c>
      <c r="V6" s="4">
        <v>0</v>
      </c>
      <c r="W6" s="4">
        <v>0</v>
      </c>
      <c r="X6" s="4" t="s">
        <v>50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45138</v>
      </c>
      <c r="G7" s="6">
        <v>45141</v>
      </c>
      <c r="H7" s="4">
        <v>1</v>
      </c>
      <c r="I7" s="4">
        <v>3</v>
      </c>
      <c r="J7" s="4">
        <v>3</v>
      </c>
      <c r="K7" s="4" t="s">
        <v>30</v>
      </c>
      <c r="L7" s="4">
        <v>2985</v>
      </c>
      <c r="M7" s="4">
        <v>2985</v>
      </c>
      <c r="N7" s="4" t="s">
        <v>52</v>
      </c>
      <c r="O7" s="4" t="s">
        <v>32</v>
      </c>
      <c r="P7" s="4" t="s">
        <v>33</v>
      </c>
      <c r="Q7" s="4">
        <v>0</v>
      </c>
      <c r="R7" s="7">
        <v>45129.0000115741</v>
      </c>
      <c r="S7" s="6">
        <v>45156</v>
      </c>
      <c r="T7" s="4" t="s">
        <v>34</v>
      </c>
      <c r="U7" s="4">
        <v>2985</v>
      </c>
      <c r="V7" s="4">
        <v>0</v>
      </c>
      <c r="W7" s="4">
        <v>0</v>
      </c>
      <c r="X7" s="4" t="s">
        <v>53</v>
      </c>
      <c r="Y7" s="4" t="s">
        <v>36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38</v>
      </c>
      <c r="E8" s="4" t="s">
        <v>39</v>
      </c>
      <c r="F8" s="6">
        <v>45138</v>
      </c>
      <c r="G8" s="6">
        <v>45141</v>
      </c>
      <c r="H8" s="4">
        <v>1</v>
      </c>
      <c r="I8" s="4">
        <v>3</v>
      </c>
      <c r="J8" s="4">
        <v>3</v>
      </c>
      <c r="K8" s="4" t="s">
        <v>30</v>
      </c>
      <c r="L8" s="4">
        <v>2985</v>
      </c>
      <c r="M8" s="4">
        <v>2985</v>
      </c>
      <c r="N8" s="4" t="s">
        <v>55</v>
      </c>
      <c r="O8" s="4" t="s">
        <v>32</v>
      </c>
      <c r="P8" s="4" t="s">
        <v>33</v>
      </c>
      <c r="Q8" s="4">
        <v>0</v>
      </c>
      <c r="R8" s="7">
        <v>45129</v>
      </c>
      <c r="S8" s="6">
        <v>45156</v>
      </c>
      <c r="T8" s="4" t="s">
        <v>34</v>
      </c>
      <c r="U8" s="4">
        <v>2985</v>
      </c>
      <c r="V8" s="4">
        <v>0</v>
      </c>
      <c r="W8" s="4">
        <v>0</v>
      </c>
      <c r="X8" s="4" t="s">
        <v>56</v>
      </c>
      <c r="Y8" s="4" t="s">
        <v>36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45138</v>
      </c>
      <c r="G9" s="6">
        <v>45141</v>
      </c>
      <c r="H9" s="4">
        <v>2</v>
      </c>
      <c r="I9" s="4">
        <v>3</v>
      </c>
      <c r="J9" s="4">
        <v>6</v>
      </c>
      <c r="K9" s="4" t="s">
        <v>30</v>
      </c>
      <c r="L9" s="4">
        <v>4866</v>
      </c>
      <c r="M9" s="4">
        <v>4866</v>
      </c>
      <c r="N9" s="4" t="s">
        <v>60</v>
      </c>
      <c r="O9" s="4" t="s">
        <v>32</v>
      </c>
      <c r="P9" s="4" t="s">
        <v>33</v>
      </c>
      <c r="Q9" s="4">
        <v>0</v>
      </c>
      <c r="R9" s="7">
        <v>45132.0000115741</v>
      </c>
      <c r="S9" s="6">
        <v>45156</v>
      </c>
      <c r="T9" s="4" t="s">
        <v>34</v>
      </c>
      <c r="U9" s="4">
        <v>4866</v>
      </c>
      <c r="V9" s="4">
        <v>0</v>
      </c>
      <c r="W9" s="4">
        <v>0</v>
      </c>
      <c r="X9" s="4" t="s">
        <v>61</v>
      </c>
      <c r="Y9" s="4" t="s">
        <v>62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45140</v>
      </c>
      <c r="G10" s="6">
        <v>45141</v>
      </c>
      <c r="H10" s="4">
        <v>1</v>
      </c>
      <c r="I10" s="4">
        <v>1</v>
      </c>
      <c r="J10" s="4">
        <v>1</v>
      </c>
      <c r="K10" s="4" t="s">
        <v>30</v>
      </c>
      <c r="L10" s="4">
        <v>122.4</v>
      </c>
      <c r="M10" s="4">
        <v>122.4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45140.0000115741</v>
      </c>
      <c r="S10" s="6">
        <v>45156</v>
      </c>
      <c r="T10" s="4" t="s">
        <v>34</v>
      </c>
      <c r="U10" s="4">
        <v>122.4</v>
      </c>
      <c r="V10" s="4">
        <v>0</v>
      </c>
      <c r="W10" s="4">
        <v>0</v>
      </c>
      <c r="X10" s="4" t="s">
        <v>67</v>
      </c>
      <c r="Y1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9" sqref="A19:A21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spans="1:9">
      <c r="A2" s="5">
        <v>999224916844109</v>
      </c>
      <c r="B2" s="6">
        <v>45139</v>
      </c>
      <c r="C2" s="6">
        <v>45141</v>
      </c>
      <c r="D2" s="4">
        <v>1852</v>
      </c>
      <c r="E2" s="4" t="str">
        <f>VLOOKUP(A2,HOP!A:L,12,0)</f>
        <v>1852.00</v>
      </c>
      <c r="F2" s="4" t="str">
        <f>VLOOKUP(A2,HOP!A:C,3,0)</f>
        <v>3540551</v>
      </c>
      <c r="G2" s="4">
        <f>D2-E2</f>
        <v>0</v>
      </c>
      <c r="H2" s="4" t="str">
        <f>$H$1&amp;F2</f>
        <v>，3540551</v>
      </c>
      <c r="I2" s="4" t="str">
        <f>VLOOKUP(A2,HOP!A:U,21,0)</f>
        <v>直采</v>
      </c>
    </row>
    <row r="3" s="4" customFormat="1" spans="1:9">
      <c r="A3" s="5">
        <v>999225374390469</v>
      </c>
      <c r="B3" s="6">
        <v>45139</v>
      </c>
      <c r="C3" s="6">
        <v>45141</v>
      </c>
      <c r="D3" s="4">
        <v>1914</v>
      </c>
      <c r="E3" s="4" t="str">
        <f>VLOOKUP(A3,HOP!A:L,12,0)</f>
        <v>1914.00</v>
      </c>
      <c r="F3" s="4" t="str">
        <f>VLOOKUP(A3,HOP!A:C,3,0)</f>
        <v>3644681</v>
      </c>
      <c r="G3" s="4">
        <f t="shared" ref="G3:G10" si="0">D3-E3</f>
        <v>0</v>
      </c>
      <c r="H3" s="4" t="str">
        <f t="shared" ref="H3:H10" si="1">$H$1&amp;F3</f>
        <v>，3644681</v>
      </c>
      <c r="I3" s="4" t="str">
        <f>VLOOKUP(A3,HOP!A:U,21,0)</f>
        <v>直采</v>
      </c>
    </row>
    <row r="4" s="4" customFormat="1" spans="1:9">
      <c r="A4" s="5">
        <v>999225437596261</v>
      </c>
      <c r="B4" s="6">
        <v>45138</v>
      </c>
      <c r="C4" s="6">
        <v>45141</v>
      </c>
      <c r="D4" s="4">
        <v>2902</v>
      </c>
      <c r="E4" s="4" t="str">
        <f>VLOOKUP(A4,HOP!A:L,12,0)</f>
        <v>2902.00</v>
      </c>
      <c r="F4" s="4" t="str">
        <f>VLOOKUP(A4,HOP!A:C,3,0)</f>
        <v>3656502</v>
      </c>
      <c r="G4" s="4">
        <f t="shared" si="0"/>
        <v>0</v>
      </c>
      <c r="H4" s="4" t="str">
        <f t="shared" si="1"/>
        <v>，3656502</v>
      </c>
      <c r="I4" s="4" t="str">
        <f>VLOOKUP(A4,HOP!A:U,21,0)</f>
        <v>直采</v>
      </c>
    </row>
    <row r="5" s="4" customFormat="1" spans="1:9">
      <c r="A5" s="5">
        <v>999225464341910</v>
      </c>
      <c r="B5" s="6">
        <v>45137</v>
      </c>
      <c r="C5" s="6">
        <v>45141</v>
      </c>
      <c r="D5" s="4">
        <v>3870</v>
      </c>
      <c r="E5" s="4" t="str">
        <f>VLOOKUP(A5,HOP!A:L,12,0)</f>
        <v>3870.00</v>
      </c>
      <c r="F5" s="4" t="str">
        <f>VLOOKUP(A5,HOP!A:C,3,0)</f>
        <v>3660967</v>
      </c>
      <c r="G5" s="4">
        <f t="shared" si="0"/>
        <v>0</v>
      </c>
      <c r="H5" s="4" t="str">
        <f t="shared" si="1"/>
        <v>，3660967</v>
      </c>
      <c r="I5" s="4" t="str">
        <f>VLOOKUP(A5,HOP!A:U,21,0)</f>
        <v>直采</v>
      </c>
    </row>
    <row r="6" s="4" customFormat="1" spans="1:9">
      <c r="A6" s="5">
        <v>999225496151997</v>
      </c>
      <c r="B6" s="6">
        <v>45138</v>
      </c>
      <c r="C6" s="6">
        <v>45141</v>
      </c>
      <c r="D6" s="4">
        <v>5846</v>
      </c>
      <c r="E6" s="4" t="str">
        <f>VLOOKUP(A6,HOP!A:L,12,0)</f>
        <v>5846.00</v>
      </c>
      <c r="F6" s="4" t="str">
        <f>VLOOKUP(A6,HOP!A:C,3,0)</f>
        <v>3667450</v>
      </c>
      <c r="G6" s="4">
        <f t="shared" si="0"/>
        <v>0</v>
      </c>
      <c r="H6" s="4" t="str">
        <f t="shared" si="1"/>
        <v>，3667450</v>
      </c>
      <c r="I6" s="4" t="str">
        <f>VLOOKUP(A6,HOP!A:U,21,0)</f>
        <v>直采</v>
      </c>
    </row>
    <row r="7" s="4" customFormat="1" spans="1:9">
      <c r="A7" s="5">
        <v>999225520640188</v>
      </c>
      <c r="B7" s="6">
        <v>45138</v>
      </c>
      <c r="C7" s="6">
        <v>45141</v>
      </c>
      <c r="D7" s="4">
        <v>2985</v>
      </c>
      <c r="E7" s="4" t="str">
        <f>VLOOKUP(A7,HOP!A:L,12,0)</f>
        <v>2985.00</v>
      </c>
      <c r="F7" s="4" t="str">
        <f>VLOOKUP(A7,HOP!A:C,3,0)</f>
        <v>3671766</v>
      </c>
      <c r="G7" s="4">
        <f t="shared" si="0"/>
        <v>0</v>
      </c>
      <c r="H7" s="4" t="str">
        <f t="shared" si="1"/>
        <v>，3671766</v>
      </c>
      <c r="I7" s="4" t="str">
        <f>VLOOKUP(A7,HOP!A:U,21,0)</f>
        <v>直采</v>
      </c>
    </row>
    <row r="8" s="4" customFormat="1" spans="1:9">
      <c r="A8" s="5">
        <v>999225520656358</v>
      </c>
      <c r="B8" s="6">
        <v>45138</v>
      </c>
      <c r="C8" s="6">
        <v>45141</v>
      </c>
      <c r="D8" s="4">
        <v>2985</v>
      </c>
      <c r="E8" s="4" t="str">
        <f>VLOOKUP(A8,HOP!A:L,12,0)</f>
        <v>2985.00</v>
      </c>
      <c r="F8" s="4" t="str">
        <f>VLOOKUP(A8,HOP!A:C,3,0)</f>
        <v>3671769</v>
      </c>
      <c r="G8" s="4">
        <f t="shared" si="0"/>
        <v>0</v>
      </c>
      <c r="H8" s="4" t="str">
        <f t="shared" si="1"/>
        <v>，3671769</v>
      </c>
      <c r="I8" s="4" t="str">
        <f>VLOOKUP(A8,HOP!A:U,21,0)</f>
        <v>直采</v>
      </c>
    </row>
    <row r="9" s="4" customFormat="1" spans="1:9">
      <c r="A9" s="5">
        <v>999225571881765</v>
      </c>
      <c r="B9" s="6">
        <v>45138</v>
      </c>
      <c r="C9" s="6">
        <v>45141</v>
      </c>
      <c r="D9" s="4">
        <v>4866</v>
      </c>
      <c r="E9" s="4" t="str">
        <f>VLOOKUP(A9,HOP!A:L,12,0)</f>
        <v>4866.00</v>
      </c>
      <c r="F9" s="4" t="str">
        <f>VLOOKUP(A9,HOP!A:C,3,0)</f>
        <v>3682221</v>
      </c>
      <c r="G9" s="4">
        <f t="shared" si="0"/>
        <v>0</v>
      </c>
      <c r="H9" s="4" t="str">
        <f t="shared" si="1"/>
        <v>，3682221</v>
      </c>
      <c r="I9" s="4" t="str">
        <f>VLOOKUP(A9,HOP!A:U,21,0)</f>
        <v>直采</v>
      </c>
    </row>
    <row r="10" s="4" customFormat="1" spans="1:9">
      <c r="A10" s="5">
        <v>999225755934668</v>
      </c>
      <c r="B10" s="6">
        <v>45140</v>
      </c>
      <c r="C10" s="6">
        <v>45141</v>
      </c>
      <c r="D10" s="4">
        <v>122.4</v>
      </c>
      <c r="E10" s="4" t="str">
        <f>VLOOKUP(A10,HOP!A:L,12,0)</f>
        <v>122.40</v>
      </c>
      <c r="F10" s="4" t="str">
        <f>VLOOKUP(A10,HOP!A:C,3,0)</f>
        <v>3721063</v>
      </c>
      <c r="G10" s="4">
        <f t="shared" si="0"/>
        <v>0</v>
      </c>
      <c r="H10" s="4" t="str">
        <f t="shared" si="1"/>
        <v>，3721063</v>
      </c>
      <c r="I10" s="4" t="str">
        <f>VLOOKUP(A10,HOP!A:U,21,0)</f>
        <v>直采</v>
      </c>
    </row>
    <row r="12" spans="4:4">
      <c r="D12" s="4">
        <f>SUM(D2:D11)</f>
        <v>27342.4</v>
      </c>
    </row>
    <row r="19" spans="1:1">
      <c r="A19" s="4" t="s">
        <v>69</v>
      </c>
    </row>
    <row r="20" spans="1:1">
      <c r="A20" s="4" t="s">
        <v>70</v>
      </c>
    </row>
    <row r="21" spans="1:1">
      <c r="A21" s="4" t="s">
        <v>71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G25" sqref="G2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</row>
    <row r="2" s="1" customFormat="1" spans="1:22">
      <c r="A2" s="3">
        <v>999225755934668</v>
      </c>
      <c r="B2" s="1" t="s">
        <v>91</v>
      </c>
      <c r="C2" s="1" t="s">
        <v>92</v>
      </c>
      <c r="D2" s="1" t="s">
        <v>93</v>
      </c>
      <c r="E2" s="1" t="s">
        <v>66</v>
      </c>
      <c r="F2" s="1" t="s">
        <v>91</v>
      </c>
      <c r="G2" s="1" t="s">
        <v>94</v>
      </c>
      <c r="H2" s="1" t="s">
        <v>95</v>
      </c>
      <c r="I2" s="1" t="s">
        <v>96</v>
      </c>
      <c r="J2" s="1" t="s">
        <v>97</v>
      </c>
      <c r="K2" s="1" t="s">
        <v>96</v>
      </c>
      <c r="L2" s="1" t="s">
        <v>96</v>
      </c>
      <c r="M2" s="1" t="s">
        <v>98</v>
      </c>
      <c r="N2" s="1" t="s">
        <v>98</v>
      </c>
      <c r="O2" s="1" t="s">
        <v>99</v>
      </c>
      <c r="P2" s="1" t="s">
        <v>100</v>
      </c>
      <c r="Q2" s="1" t="s">
        <v>101</v>
      </c>
      <c r="R2" s="1" t="s">
        <v>102</v>
      </c>
      <c r="S2" s="1" t="s">
        <v>103</v>
      </c>
      <c r="T2" s="1" t="s">
        <v>104</v>
      </c>
      <c r="U2" s="1" t="s">
        <v>105</v>
      </c>
      <c r="V2" s="1" t="s">
        <v>106</v>
      </c>
    </row>
    <row r="3" s="1" customFormat="1" spans="1:22">
      <c r="A3" s="3">
        <v>999225571881765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  <c r="G3" s="1" t="s">
        <v>94</v>
      </c>
      <c r="H3" s="1" t="s">
        <v>95</v>
      </c>
      <c r="I3" s="1" t="s">
        <v>112</v>
      </c>
      <c r="J3" s="1" t="s">
        <v>97</v>
      </c>
      <c r="K3" s="1" t="s">
        <v>112</v>
      </c>
      <c r="L3" s="1" t="s">
        <v>112</v>
      </c>
      <c r="M3" s="1" t="s">
        <v>98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113</v>
      </c>
      <c r="S3" s="1" t="s">
        <v>103</v>
      </c>
      <c r="T3" s="1" t="s">
        <v>104</v>
      </c>
      <c r="U3" s="1" t="s">
        <v>105</v>
      </c>
      <c r="V3" s="1" t="s">
        <v>106</v>
      </c>
    </row>
    <row r="4" s="1" customFormat="1" spans="1:22">
      <c r="A4" s="3">
        <v>999225520656358</v>
      </c>
      <c r="B4" s="1" t="s">
        <v>114</v>
      </c>
      <c r="C4" s="1" t="s">
        <v>115</v>
      </c>
      <c r="D4" s="1" t="s">
        <v>116</v>
      </c>
      <c r="E4" s="1" t="s">
        <v>117</v>
      </c>
      <c r="F4" s="1" t="s">
        <v>111</v>
      </c>
      <c r="G4" s="1" t="s">
        <v>94</v>
      </c>
      <c r="H4" s="1" t="s">
        <v>95</v>
      </c>
      <c r="I4" s="1" t="s">
        <v>118</v>
      </c>
      <c r="J4" s="1" t="s">
        <v>97</v>
      </c>
      <c r="K4" s="1" t="s">
        <v>118</v>
      </c>
      <c r="L4" s="1" t="s">
        <v>118</v>
      </c>
      <c r="M4" s="1" t="s">
        <v>98</v>
      </c>
      <c r="N4" s="1" t="s">
        <v>98</v>
      </c>
      <c r="O4" s="1" t="s">
        <v>99</v>
      </c>
      <c r="P4" s="1" t="s">
        <v>100</v>
      </c>
      <c r="Q4" s="1" t="s">
        <v>101</v>
      </c>
      <c r="R4" s="1" t="s">
        <v>119</v>
      </c>
      <c r="S4" s="1" t="s">
        <v>103</v>
      </c>
      <c r="T4" s="1" t="s">
        <v>104</v>
      </c>
      <c r="U4" s="1" t="s">
        <v>105</v>
      </c>
      <c r="V4" s="1" t="s">
        <v>106</v>
      </c>
    </row>
    <row r="5" s="1" customFormat="1" spans="1:22">
      <c r="A5" s="3">
        <v>999225520640188</v>
      </c>
      <c r="B5" s="1" t="s">
        <v>114</v>
      </c>
      <c r="C5" s="1" t="s">
        <v>120</v>
      </c>
      <c r="D5" s="1" t="s">
        <v>116</v>
      </c>
      <c r="E5" s="1" t="s">
        <v>121</v>
      </c>
      <c r="F5" s="1" t="s">
        <v>111</v>
      </c>
      <c r="G5" s="1" t="s">
        <v>94</v>
      </c>
      <c r="H5" s="1" t="s">
        <v>95</v>
      </c>
      <c r="I5" s="1" t="s">
        <v>118</v>
      </c>
      <c r="J5" s="1" t="s">
        <v>97</v>
      </c>
      <c r="K5" s="1" t="s">
        <v>118</v>
      </c>
      <c r="L5" s="1" t="s">
        <v>118</v>
      </c>
      <c r="M5" s="1" t="s">
        <v>98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122</v>
      </c>
      <c r="S5" s="1" t="s">
        <v>103</v>
      </c>
      <c r="T5" s="1" t="s">
        <v>104</v>
      </c>
      <c r="U5" s="1" t="s">
        <v>105</v>
      </c>
      <c r="V5" s="1" t="s">
        <v>106</v>
      </c>
    </row>
    <row r="6" s="1" customFormat="1" spans="1:22">
      <c r="A6" s="3">
        <v>999225496151997</v>
      </c>
      <c r="B6" s="1" t="s">
        <v>123</v>
      </c>
      <c r="C6" s="1" t="s">
        <v>124</v>
      </c>
      <c r="D6" s="1" t="s">
        <v>116</v>
      </c>
      <c r="E6" s="1" t="s">
        <v>125</v>
      </c>
      <c r="F6" s="1" t="s">
        <v>111</v>
      </c>
      <c r="G6" s="1" t="s">
        <v>94</v>
      </c>
      <c r="H6" s="1" t="s">
        <v>95</v>
      </c>
      <c r="I6" s="1" t="s">
        <v>126</v>
      </c>
      <c r="J6" s="1" t="s">
        <v>97</v>
      </c>
      <c r="K6" s="1" t="s">
        <v>126</v>
      </c>
      <c r="L6" s="1" t="s">
        <v>126</v>
      </c>
      <c r="M6" s="1" t="s">
        <v>98</v>
      </c>
      <c r="N6" s="1" t="s">
        <v>98</v>
      </c>
      <c r="O6" s="1" t="s">
        <v>99</v>
      </c>
      <c r="P6" s="1" t="s">
        <v>100</v>
      </c>
      <c r="Q6" s="1" t="s">
        <v>101</v>
      </c>
      <c r="R6" s="1" t="s">
        <v>127</v>
      </c>
      <c r="S6" s="1" t="s">
        <v>103</v>
      </c>
      <c r="T6" s="1" t="s">
        <v>104</v>
      </c>
      <c r="U6" s="1" t="s">
        <v>105</v>
      </c>
      <c r="V6" s="1" t="s">
        <v>106</v>
      </c>
    </row>
    <row r="7" s="1" customFormat="1" spans="1:22">
      <c r="A7" s="3">
        <v>999225464341910</v>
      </c>
      <c r="B7" s="1" t="s">
        <v>128</v>
      </c>
      <c r="C7" s="1" t="s">
        <v>129</v>
      </c>
      <c r="D7" s="1" t="s">
        <v>130</v>
      </c>
      <c r="E7" s="1" t="s">
        <v>131</v>
      </c>
      <c r="F7" s="1" t="s">
        <v>132</v>
      </c>
      <c r="G7" s="1" t="s">
        <v>94</v>
      </c>
      <c r="H7" s="1" t="s">
        <v>95</v>
      </c>
      <c r="I7" s="1" t="s">
        <v>133</v>
      </c>
      <c r="J7" s="1" t="s">
        <v>97</v>
      </c>
      <c r="K7" s="1" t="s">
        <v>133</v>
      </c>
      <c r="L7" s="1" t="s">
        <v>133</v>
      </c>
      <c r="M7" s="1" t="s">
        <v>98</v>
      </c>
      <c r="N7" s="1" t="s">
        <v>98</v>
      </c>
      <c r="O7" s="1" t="s">
        <v>99</v>
      </c>
      <c r="P7" s="1" t="s">
        <v>100</v>
      </c>
      <c r="Q7" s="1" t="s">
        <v>101</v>
      </c>
      <c r="R7" s="1" t="s">
        <v>134</v>
      </c>
      <c r="S7" s="1" t="s">
        <v>103</v>
      </c>
      <c r="T7" s="1" t="s">
        <v>104</v>
      </c>
      <c r="U7" s="1" t="s">
        <v>105</v>
      </c>
      <c r="V7" s="1" t="s">
        <v>106</v>
      </c>
    </row>
    <row r="8" s="1" customFormat="1" spans="1:22">
      <c r="A8" s="3">
        <v>999225437596261</v>
      </c>
      <c r="B8" s="1" t="s">
        <v>135</v>
      </c>
      <c r="C8" s="1" t="s">
        <v>136</v>
      </c>
      <c r="D8" s="1" t="s">
        <v>130</v>
      </c>
      <c r="E8" s="1" t="s">
        <v>137</v>
      </c>
      <c r="F8" s="1" t="s">
        <v>111</v>
      </c>
      <c r="G8" s="1" t="s">
        <v>94</v>
      </c>
      <c r="H8" s="1" t="s">
        <v>95</v>
      </c>
      <c r="I8" s="1" t="s">
        <v>138</v>
      </c>
      <c r="J8" s="1" t="s">
        <v>97</v>
      </c>
      <c r="K8" s="1" t="s">
        <v>138</v>
      </c>
      <c r="L8" s="1" t="s">
        <v>138</v>
      </c>
      <c r="M8" s="1" t="s">
        <v>98</v>
      </c>
      <c r="N8" s="1" t="s">
        <v>98</v>
      </c>
      <c r="O8" s="1" t="s">
        <v>99</v>
      </c>
      <c r="P8" s="1" t="s">
        <v>100</v>
      </c>
      <c r="Q8" s="1" t="s">
        <v>101</v>
      </c>
      <c r="R8" s="1" t="s">
        <v>139</v>
      </c>
      <c r="S8" s="1" t="s">
        <v>103</v>
      </c>
      <c r="T8" s="1" t="s">
        <v>104</v>
      </c>
      <c r="U8" s="1" t="s">
        <v>105</v>
      </c>
      <c r="V8" s="1" t="s">
        <v>106</v>
      </c>
    </row>
    <row r="9" s="1" customFormat="1" spans="1:22">
      <c r="A9" s="3">
        <v>999225374390469</v>
      </c>
      <c r="B9" s="1" t="s">
        <v>140</v>
      </c>
      <c r="C9" s="1" t="s">
        <v>141</v>
      </c>
      <c r="D9" s="1" t="s">
        <v>116</v>
      </c>
      <c r="E9" s="1" t="s">
        <v>142</v>
      </c>
      <c r="F9" s="1" t="s">
        <v>143</v>
      </c>
      <c r="G9" s="1" t="s">
        <v>94</v>
      </c>
      <c r="H9" s="1" t="s">
        <v>95</v>
      </c>
      <c r="I9" s="1" t="s">
        <v>144</v>
      </c>
      <c r="J9" s="1" t="s">
        <v>97</v>
      </c>
      <c r="K9" s="1" t="s">
        <v>144</v>
      </c>
      <c r="L9" s="1" t="s">
        <v>144</v>
      </c>
      <c r="M9" s="1" t="s">
        <v>98</v>
      </c>
      <c r="N9" s="1" t="s">
        <v>98</v>
      </c>
      <c r="O9" s="1" t="s">
        <v>99</v>
      </c>
      <c r="P9" s="1" t="s">
        <v>100</v>
      </c>
      <c r="Q9" s="1" t="s">
        <v>101</v>
      </c>
      <c r="R9" s="1" t="s">
        <v>145</v>
      </c>
      <c r="S9" s="1" t="s">
        <v>103</v>
      </c>
      <c r="T9" s="1" t="s">
        <v>104</v>
      </c>
      <c r="U9" s="1" t="s">
        <v>105</v>
      </c>
      <c r="V9" s="1" t="s">
        <v>106</v>
      </c>
    </row>
    <row r="10" s="1" customFormat="1" spans="1:22">
      <c r="A10" s="3">
        <v>999224916844109</v>
      </c>
      <c r="B10" s="1" t="s">
        <v>146</v>
      </c>
      <c r="C10" s="1" t="s">
        <v>147</v>
      </c>
      <c r="D10" s="1" t="s">
        <v>130</v>
      </c>
      <c r="E10" s="1" t="s">
        <v>148</v>
      </c>
      <c r="F10" s="1" t="s">
        <v>143</v>
      </c>
      <c r="G10" s="1" t="s">
        <v>94</v>
      </c>
      <c r="H10" s="1" t="s">
        <v>95</v>
      </c>
      <c r="I10" s="1" t="s">
        <v>149</v>
      </c>
      <c r="J10" s="1" t="s">
        <v>97</v>
      </c>
      <c r="K10" s="1" t="s">
        <v>149</v>
      </c>
      <c r="L10" s="1" t="s">
        <v>149</v>
      </c>
      <c r="M10" s="1" t="s">
        <v>98</v>
      </c>
      <c r="N10" s="1" t="s">
        <v>98</v>
      </c>
      <c r="O10" s="1" t="s">
        <v>99</v>
      </c>
      <c r="P10" s="1" t="s">
        <v>100</v>
      </c>
      <c r="Q10" s="1" t="s">
        <v>101</v>
      </c>
      <c r="R10" s="1" t="s">
        <v>150</v>
      </c>
      <c r="S10" s="1" t="s">
        <v>103</v>
      </c>
      <c r="T10" s="1" t="s">
        <v>104</v>
      </c>
      <c r="U10" s="1" t="s">
        <v>105</v>
      </c>
      <c r="V10" s="1" t="s">
        <v>106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2023-08-18T01:36:10Z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