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<sst xmlns="http://schemas.openxmlformats.org/spreadsheetml/2006/main" count="121" uniqueCount="88">
  <si>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</si>
  <si>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</si>
  <si>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</si>
  <si>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</si>
  <si>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</si>
  <si>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</si>
  <si>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</si>
  <si>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</si>
  <si>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</si>
  <si>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</si>
  <si>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</si>
  <si>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</si>
  <si>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</si>
  <si>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</si>
  <si>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</si>
  <si>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</si>
  <si>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</si>
  <si>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</si>
  <si>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</si>
  <si>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</si>
  <si>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</si>
  <si>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</si>
  <si>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</si>
  <si>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</si>
  <si>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</si>
  <si>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999225839310523	</t>
  </si>
  <si>
    <t>Ctrip</t>
  </si>
  <si>
    <t>正常</t>
  </si>
  <si>
    <t>[广州]广州壹街叁號·海员宾馆（江南西昌岗地铁站店）(80243641)</t>
  </si>
  <si>
    <t>商务双床房&lt;2人入住&gt;&lt;早餐&gt;</t>
  </si>
  <si>
    <t>CNY</t>
  </si>
  <si>
    <t>陈建超</t>
  </si>
  <si>
    <t>CA13744230824CNY</t>
  </si>
  <si>
    <t>未提现</t>
  </si>
  <si>
    <t>携程开票</t>
  </si>
  <si>
    <t xml:space="preserve">3737678	</t>
  </si>
  <si>
    <t xml:space="preserve">2308050038	</t>
  </si>
  <si>
    <t xml:space="preserve">999225889047143	</t>
  </si>
  <si>
    <t>[沧州]尚客优精选酒店(沧州解放西路大运河店)(81209396)</t>
  </si>
  <si>
    <t>精致大床房(新风系统)&lt;2人入住&gt;</t>
  </si>
  <si>
    <t>冯龙</t>
  </si>
  <si>
    <t xml:space="preserve">3747945	</t>
  </si>
  <si>
    <t xml:space="preserve">(THK)YD00500230807215624077;	</t>
  </si>
  <si>
    <t>，</t>
  </si>
  <si>
    <t>1175 CNY</t>
  </si>
  <si>
    <t>A230824091158481</t>
  </si>
  <si>
    <t>总计：1175元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</si>
  <si>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</si>
  <si>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</si>
  <si>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</si>
  <si>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</si>
  <si>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</si>
  <si>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</si>
  <si>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</si>
  <si>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</si>
  <si>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</si>
  <si>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</si>
  <si>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</si>
  <si>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</si>
  <si>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</si>
  <si>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</si>
  <si>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</si>
  <si>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</si>
  <si>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</si>
  <si>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</si>
  <si>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</si>
  <si>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2023-08-07</t>
  </si>
  <si>
    <t>3747945</t>
  </si>
  <si>
    <t>尚客优精选酒店(沧州解放西路大运河店)</t>
  </si>
  <si>
    <t>2023-08-08</t>
  </si>
  <si>
    <t>2023-08-09</t>
  </si>
  <si>
    <t>退房日月结</t>
  </si>
  <si>
    <t>112.00</t>
  </si>
  <si>
    <t>RMB</t>
  </si>
  <si>
    <t>0</t>
  </si>
  <si>
    <t>0.00</t>
  </si>
  <si>
    <t>携程汇登国内直连</t>
  </si>
  <si>
    <t>01.011264</t>
  </si>
  <si>
    <t>2023-08-07 21:56:25</t>
  </si>
  <si>
    <t>否</t>
  </si>
  <si>
    <t>广州汇登信息科技有限公司</t>
  </si>
  <si>
    <t>直连</t>
  </si>
  <si>
    <t>中国</t>
  </si>
  <si>
    <t>2023-08-05</t>
  </si>
  <si>
    <t>3737678</t>
  </si>
  <si>
    <t>广州壹街叁號·海员宾馆（江南西昌岗地铁站店）</t>
  </si>
  <si>
    <t>1063.00</t>
  </si>
  <si>
    <t>2023-08-05 17:34:02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</si>
</sst>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45145</v>
      </c>
      <c r="G2" s="6">
        <v>45147</v>
      </c>
      <c r="H2" s="4">
        <v>1</v>
      </c>
      <c r="I2" s="4">
        <v>2</v>
      </c>
      <c r="J2" s="4">
        <v>2</v>
      </c>
      <c r="K2" s="4" t="s">
        <v>30</v>
      </c>
      <c r="L2" s="4">
        <v>1063</v>
      </c>
      <c r="M2" s="4">
        <v>1063</v>
      </c>
      <c r="N2" s="4" t="s">
        <v>31</v>
      </c>
      <c r="O2" s="4" t="s">
        <v>32</v>
      </c>
      <c r="P2" s="4" t="s">
        <v>33</v>
      </c>
      <c r="Q2" s="4">
        <v>0</v>
      </c>
      <c r="R2" s="7">
        <v>45143.0000115741</v>
      </c>
      <c r="S2" s="6">
        <v>45162</v>
      </c>
      <c r="T2" s="4" t="s">
        <v>34</v>
      </c>
      <c r="U2" s="4">
        <v>1063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45146</v>
      </c>
      <c r="G3" s="6">
        <v>45147</v>
      </c>
      <c r="H3" s="4">
        <v>1</v>
      </c>
      <c r="I3" s="4">
        <v>1</v>
      </c>
      <c r="J3" s="4">
        <v>1</v>
      </c>
      <c r="K3" s="4" t="s">
        <v>30</v>
      </c>
      <c r="L3" s="4">
        <v>112</v>
      </c>
      <c r="M3" s="4">
        <v>112</v>
      </c>
      <c r="N3" s="4" t="s">
        <v>40</v>
      </c>
      <c r="O3" s="4" t="s">
        <v>32</v>
      </c>
      <c r="P3" s="4" t="s">
        <v>33</v>
      </c>
      <c r="Q3" s="4">
        <v>0</v>
      </c>
      <c r="R3" s="7">
        <v>45145</v>
      </c>
      <c r="S3" s="6">
        <v>45162</v>
      </c>
      <c r="T3" s="4" t="s">
        <v>34</v>
      </c>
      <c r="U3" s="4">
        <v>112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999225839310523</v>
      </c>
      <c r="B2" s="6">
        <v>45145</v>
      </c>
      <c r="C2" s="6">
        <v>45147</v>
      </c>
      <c r="D2" s="4">
        <v>1063</v>
      </c>
      <c r="E2" s="4" t="str">
        <f>VLOOKUP(A2,HOP!A:L,12,0)</f>
        <v>1063.00</v>
      </c>
      <c r="F2" s="4" t="str">
        <f>VLOOKUP(A2,HOP!A:C,3,0)</f>
        <v>3737678</v>
      </c>
      <c r="G2" s="4">
        <f>D2-E2</f>
        <v>0</v>
      </c>
      <c r="H2" s="4" t="str">
        <f>$H$1&amp;F2</f>
        <v>，3737678</v>
      </c>
      <c r="I2" s="4" t="str">
        <f>VLOOKUP(A2,HOP!A:U,21,0)</f>
        <v>直连</v>
      </c>
    </row>
    <row r="3" s="4" customFormat="1" spans="1:9">
      <c r="A3" s="5">
        <v>999225889047143</v>
      </c>
      <c r="B3" s="6">
        <v>45146</v>
      </c>
      <c r="C3" s="6">
        <v>45147</v>
      </c>
      <c r="D3" s="4">
        <v>112</v>
      </c>
      <c r="E3" s="4" t="str">
        <f>VLOOKUP(A3,HOP!A:L,12,0)</f>
        <v>112.00</v>
      </c>
      <c r="F3" s="4" t="str">
        <f>VLOOKUP(A3,HOP!A:C,3,0)</f>
        <v>3747945</v>
      </c>
      <c r="G3" s="4">
        <f>D3-E3</f>
        <v>0</v>
      </c>
      <c r="H3" s="4" t="str">
        <f>$H$1&amp;F3</f>
        <v>，3747945</v>
      </c>
      <c r="I3" s="4" t="str">
        <f>VLOOKUP(A3,HOP!A:U,21,0)</f>
        <v>直连</v>
      </c>
    </row>
    <row r="5" spans="4:4">
      <c r="D5" s="4">
        <f>SUM(D2:D4)</f>
        <v>1175</v>
      </c>
    </row>
    <row r="7" spans="4:4">
      <c r="D7" s="4" t="s">
        <v>44</v>
      </c>
    </row>
    <row r="10" spans="1:1">
      <c r="A10" s="4" t="s">
        <v>45</v>
      </c>
    </row>
    <row r="11" spans="1:1">
      <c r="A11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999225889047143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999225839310523</v>
      </c>
      <c r="B3" s="1" t="s">
        <v>83</v>
      </c>
      <c r="C3" s="1" t="s">
        <v>84</v>
      </c>
      <c r="D3" s="1" t="s">
        <v>85</v>
      </c>
      <c r="E3" s="1" t="s">
        <v>31</v>
      </c>
      <c r="F3" s="1" t="s">
        <v>66</v>
      </c>
      <c r="G3" s="1" t="s">
        <v>70</v>
      </c>
      <c r="H3" s="1" t="s">
        <v>71</v>
      </c>
      <c r="I3" s="1" t="s">
        <v>86</v>
      </c>
      <c r="J3" s="1" t="s">
        <v>73</v>
      </c>
      <c r="K3" s="1" t="s">
        <v>86</v>
      </c>
      <c r="L3" s="1" t="s">
        <v>86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87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2023-08-24T01:13:10Z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