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<sst xmlns="http://schemas.openxmlformats.org/spreadsheetml/2006/main" count="254" uniqueCount="128">
  <si>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</si>
  <si>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</si>
  <si>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</si>
  <si>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</si>
  <si>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</si>
  <si>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</si>
  <si>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</si>
  <si>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</si>
  <si>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</si>
  <si>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</si>
  <si>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</si>
  <si>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</si>
  <si>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</si>
  <si>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</si>
  <si>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</si>
  <si>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</si>
  <si>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</si>
  <si>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</si>
  <si>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</si>
  <si>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</si>
  <si>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</si>
  <si>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</si>
  <si>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</si>
  <si>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</si>
  <si>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</si>
  <si>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999224939844590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</si>
  <si>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</si>
  <si>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</si>
  <si>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</si>
  <si>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</si>
  <si>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</si>
  <si>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HONG/YANXIONG,CHEN/SHAOWEI</t>
  </si>
  <si>
    <t>CA363230831CNY</t>
  </si>
  <si>
    <t>未提现</t>
  </si>
  <si>
    <t>携程开票</t>
  </si>
  <si>
    <t xml:space="preserve">3547131	</t>
  </si>
  <si>
    <t xml:space="preserve">	</t>
  </si>
  <si>
    <t xml:space="preserve">999225532947547	</t>
  </si>
  <si>
    <t>[梅州]梅州白天鹅迎宾馆(100697959)</t>
  </si>
  <si>
    <t>商务江景大床房&lt;双人入住&gt;&lt;限量抢购&gt;&lt;双早&gt;&lt;日历房套餐高价值&gt;&lt;新酒店礼盒&gt;</t>
  </si>
  <si>
    <t>李德颖</t>
  </si>
  <si>
    <t xml:space="preserve">999225656046306	</t>
  </si>
  <si>
    <t>WU/XUAN,LU/XIA</t>
  </si>
  <si>
    <t xml:space="preserve">3699634	</t>
  </si>
  <si>
    <t xml:space="preserve">999225768136752	</t>
  </si>
  <si>
    <t>[香港]香港九龙酒店(The Kowloon Hotel)(9826444)</t>
  </si>
  <si>
    <t>豪华房(至少提前5天预订)(至少连住2晚及以上)&lt;双人入住&gt;&lt;内宾&gt;&lt;无早&gt;</t>
  </si>
  <si>
    <t>ZHANG/JUHUA,CHEN/ZHELYU,YU/YAPING,YU/YA LING,YU/JING XIAN,DING/MING YI</t>
  </si>
  <si>
    <t xml:space="preserve">3723796	</t>
  </si>
  <si>
    <t xml:space="preserve">999225798762482	</t>
  </si>
  <si>
    <t>LI/Haocheng</t>
  </si>
  <si>
    <t xml:space="preserve">3730057	</t>
  </si>
  <si>
    <t xml:space="preserve">999225891128239	</t>
  </si>
  <si>
    <t>[梅州]梅州新飞腾艺术酒店(100914635)</t>
  </si>
  <si>
    <t>豪华主题双床房&lt;特惠专享&gt;&lt;双人入住&gt;&lt;无早&gt;</t>
  </si>
  <si>
    <t>黄山妹</t>
  </si>
  <si>
    <t xml:space="preserve">3748451	</t>
  </si>
  <si>
    <t>取消</t>
  </si>
  <si>
    <t xml:space="preserve">999225986964311	</t>
  </si>
  <si>
    <t>商务江景双床房&lt;超值特惠&gt;&lt;双人入住&gt;&lt;日历房套餐高价值&gt;&lt;单早&gt;&lt;新酒店礼盒&gt;</t>
  </si>
  <si>
    <t>陈建涛,陈锦武,江艺聪</t>
  </si>
  <si>
    <t xml:space="preserve">999225987044654	</t>
  </si>
  <si>
    <t>商务江景大床房&lt;超值特惠&gt;&lt;双人入住&gt;&lt;日历房套餐高价值&gt;&lt;单早&gt;&lt;新酒店礼盒&gt;</t>
  </si>
  <si>
    <t>何宇锋</t>
  </si>
  <si>
    <t>，</t>
  </si>
  <si>
    <t>999225532947547</t>
  </si>
  <si>
    <t>202307231546290076</t>
  </si>
  <si>
    <t>999225986964311</t>
  </si>
  <si>
    <t>202308112212560077</t>
  </si>
  <si>
    <t>999225987044654</t>
  </si>
  <si>
    <t>202308112235470068</t>
  </si>
  <si>
    <t>A230831093646481</t>
  </si>
  <si>
    <t>房集：i230831093528 1477元</t>
  </si>
  <si>
    <t>CNY / HKD 当前参考汇率: 1.075588729</t>
  </si>
  <si>
    <t>总计：18266 CNY/
19646.7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</si>
  <si>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</si>
  <si>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</si>
  <si>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</si>
  <si>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</si>
  <si>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</si>
  <si>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</si>
  <si>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</si>
  <si>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</si>
  <si>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</si>
  <si>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</si>
  <si>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</si>
  <si>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</si>
  <si>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</si>
  <si>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</si>
  <si>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</si>
  <si>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</si>
  <si>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</si>
  <si>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</si>
  <si>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</si>
  <si>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2023-07-28</t>
  </si>
  <si>
    <t>3699634</t>
  </si>
  <si>
    <t>香港九龙海逸君绰酒店</t>
  </si>
  <si>
    <t>WU XUAN,LU XIA</t>
  </si>
  <si>
    <t>2023-08-13</t>
  </si>
  <si>
    <t>2023-08-16</t>
  </si>
  <si>
    <t>退房日周结</t>
  </si>
  <si>
    <t>3183.00</t>
  </si>
  <si>
    <t>RMB</t>
  </si>
  <si>
    <t>0</t>
  </si>
  <si>
    <t>0.00</t>
  </si>
  <si>
    <t>携程国内直连(DD)</t>
  </si>
  <si>
    <t>01.011249</t>
  </si>
  <si>
    <t>2023-08-03 12:57:59</t>
  </si>
  <si>
    <t>否</t>
  </si>
  <si>
    <t>汇智国际旅游发展有限公司</t>
  </si>
  <si>
    <t>直采</t>
  </si>
  <si>
    <t>中国</t>
  </si>
  <si>
    <t>2023-06-24</t>
  </si>
  <si>
    <t>3547131</t>
  </si>
  <si>
    <t>HONG YANXIONG,CHEN SHAOWEI</t>
  </si>
  <si>
    <t>5742.00</t>
  </si>
  <si>
    <t>2023-07-21 10:39:01</t>
  </si>
  <si>
    <t>2023-08-02</t>
  </si>
  <si>
    <t>3723796</t>
  </si>
  <si>
    <t>香港九龙酒店</t>
  </si>
  <si>
    <t>ZHANG JUHUA,CHEN ZHELYU,YU YAPING,YU YA LING,YU JING XIAN,DING MING YI</t>
  </si>
  <si>
    <t>2023-08-14</t>
  </si>
  <si>
    <t>2023-08-03 13:22:03</t>
  </si>
  <si>
    <t>2023-08-03</t>
  </si>
  <si>
    <t>3730057</t>
  </si>
  <si>
    <t>LI Haocheng</t>
  </si>
  <si>
    <t>2122.00</t>
  </si>
  <si>
    <t>2023-08-07 12:58:18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</si>
</sst>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15</xdr:col>
      <xdr:colOff>276225</xdr:colOff>
      <xdr:row>51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10775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45151</v>
      </c>
      <c r="G2" s="6">
        <v>45154</v>
      </c>
      <c r="H2" s="4">
        <v>2</v>
      </c>
      <c r="I2" s="4">
        <v>3</v>
      </c>
      <c r="J2" s="4">
        <v>6</v>
      </c>
      <c r="K2" s="4" t="s">
        <v>30</v>
      </c>
      <c r="L2" s="4">
        <v>5742</v>
      </c>
      <c r="M2" s="4">
        <v>5742</v>
      </c>
      <c r="N2" s="4" t="s">
        <v>31</v>
      </c>
      <c r="O2" s="4" t="s">
        <v>32</v>
      </c>
      <c r="P2" s="4" t="s">
        <v>33</v>
      </c>
      <c r="Q2" s="4">
        <v>0</v>
      </c>
      <c r="R2" s="7">
        <v>45101.0000115741</v>
      </c>
      <c r="S2" s="6">
        <v>45169</v>
      </c>
      <c r="T2" s="4" t="s">
        <v>34</v>
      </c>
      <c r="U2" s="4">
        <v>5742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45153</v>
      </c>
      <c r="G3" s="6">
        <v>45154</v>
      </c>
      <c r="H3" s="4">
        <v>1</v>
      </c>
      <c r="I3" s="4">
        <v>1</v>
      </c>
      <c r="J3" s="4">
        <v>1</v>
      </c>
      <c r="K3" s="4" t="s">
        <v>30</v>
      </c>
      <c r="L3" s="4">
        <v>301</v>
      </c>
      <c r="M3" s="4">
        <v>301</v>
      </c>
      <c r="N3" s="4" t="s">
        <v>40</v>
      </c>
      <c r="O3" s="4" t="s">
        <v>32</v>
      </c>
      <c r="P3" s="4" t="s">
        <v>33</v>
      </c>
      <c r="Q3" s="4">
        <v>0</v>
      </c>
      <c r="R3" s="7">
        <v>45130.0000115741</v>
      </c>
      <c r="S3" s="6">
        <v>45169</v>
      </c>
      <c r="T3" s="4" t="s">
        <v>34</v>
      </c>
      <c r="U3" s="4">
        <v>301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45151</v>
      </c>
      <c r="G4" s="6">
        <v>45154</v>
      </c>
      <c r="H4" s="4">
        <v>1</v>
      </c>
      <c r="I4" s="4">
        <v>3</v>
      </c>
      <c r="J4" s="4">
        <v>3</v>
      </c>
      <c r="K4" s="4" t="s">
        <v>30</v>
      </c>
      <c r="L4" s="4">
        <v>3183</v>
      </c>
      <c r="M4" s="4">
        <v>3183</v>
      </c>
      <c r="N4" s="4" t="s">
        <v>42</v>
      </c>
      <c r="O4" s="4" t="s">
        <v>32</v>
      </c>
      <c r="P4" s="4" t="s">
        <v>33</v>
      </c>
      <c r="Q4" s="4">
        <v>0</v>
      </c>
      <c r="R4" s="7">
        <v>45135.0000115741</v>
      </c>
      <c r="S4" s="6">
        <v>45169</v>
      </c>
      <c r="T4" s="4" t="s">
        <v>34</v>
      </c>
      <c r="U4" s="4">
        <v>3183</v>
      </c>
      <c r="V4" s="4">
        <v>0</v>
      </c>
      <c r="W4" s="4">
        <v>0</v>
      </c>
      <c r="X4" s="4" t="s">
        <v>43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45152</v>
      </c>
      <c r="G5" s="6">
        <v>45154</v>
      </c>
      <c r="H5" s="4">
        <v>3</v>
      </c>
      <c r="I5" s="4">
        <v>2</v>
      </c>
      <c r="J5" s="4">
        <v>6</v>
      </c>
      <c r="K5" s="4" t="s">
        <v>30</v>
      </c>
      <c r="L5" s="4">
        <v>5742</v>
      </c>
      <c r="M5" s="4">
        <v>5742</v>
      </c>
      <c r="N5" s="4" t="s">
        <v>47</v>
      </c>
      <c r="O5" s="4" t="s">
        <v>32</v>
      </c>
      <c r="P5" s="4" t="s">
        <v>33</v>
      </c>
      <c r="Q5" s="4">
        <v>0</v>
      </c>
      <c r="R5" s="7">
        <v>45140.0000115741</v>
      </c>
      <c r="S5" s="6">
        <v>45169</v>
      </c>
      <c r="T5" s="4" t="s">
        <v>34</v>
      </c>
      <c r="U5" s="4">
        <v>5742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45152</v>
      </c>
      <c r="G6" s="6">
        <v>45154</v>
      </c>
      <c r="H6" s="4">
        <v>1</v>
      </c>
      <c r="I6" s="4">
        <v>2</v>
      </c>
      <c r="J6" s="4">
        <v>2</v>
      </c>
      <c r="K6" s="4" t="s">
        <v>30</v>
      </c>
      <c r="L6" s="4">
        <v>2122</v>
      </c>
      <c r="M6" s="4">
        <v>2122</v>
      </c>
      <c r="N6" s="4" t="s">
        <v>50</v>
      </c>
      <c r="O6" s="4" t="s">
        <v>32</v>
      </c>
      <c r="P6" s="4" t="s">
        <v>33</v>
      </c>
      <c r="Q6" s="4">
        <v>0</v>
      </c>
      <c r="R6" s="7">
        <v>45141.0000115741</v>
      </c>
      <c r="S6" s="6">
        <v>45169</v>
      </c>
      <c r="T6" s="4" t="s">
        <v>34</v>
      </c>
      <c r="U6" s="4">
        <v>2122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45153</v>
      </c>
      <c r="G7" s="6">
        <v>45154</v>
      </c>
      <c r="H7" s="4">
        <v>1</v>
      </c>
      <c r="I7" s="4">
        <v>1</v>
      </c>
      <c r="J7" s="4">
        <v>1</v>
      </c>
      <c r="K7" s="4" t="s">
        <v>30</v>
      </c>
      <c r="L7" s="4">
        <v>142.8</v>
      </c>
      <c r="M7" s="4">
        <v>142.8</v>
      </c>
      <c r="N7" s="4" t="s">
        <v>55</v>
      </c>
      <c r="O7" s="4" t="s">
        <v>32</v>
      </c>
      <c r="P7" s="4" t="s">
        <v>33</v>
      </c>
      <c r="Q7" s="4">
        <v>0</v>
      </c>
      <c r="R7" s="7">
        <v>45146</v>
      </c>
      <c r="S7" s="6">
        <v>45169</v>
      </c>
      <c r="T7" s="4" t="s">
        <v>34</v>
      </c>
      <c r="U7" s="4">
        <v>142.8</v>
      </c>
      <c r="V7" s="4">
        <v>0</v>
      </c>
      <c r="W7" s="4">
        <v>0</v>
      </c>
      <c r="X7" s="4" t="s">
        <v>56</v>
      </c>
      <c r="Y7" s="4" t="s">
        <v>36</v>
      </c>
    </row>
    <row r="8" s="4" customFormat="1" spans="1:25">
      <c r="A8" s="4" t="s">
        <v>52</v>
      </c>
      <c r="B8" s="4" t="s">
        <v>26</v>
      </c>
      <c r="C8" s="4" t="s">
        <v>57</v>
      </c>
      <c r="D8" s="4" t="s">
        <v>53</v>
      </c>
      <c r="E8" s="4" t="s">
        <v>54</v>
      </c>
      <c r="F8" s="6">
        <v>45153</v>
      </c>
      <c r="G8" s="6">
        <v>45154</v>
      </c>
      <c r="H8" s="4">
        <v>1</v>
      </c>
      <c r="I8" s="4">
        <v>1</v>
      </c>
      <c r="J8" s="4">
        <v>1</v>
      </c>
      <c r="K8" s="4" t="s">
        <v>30</v>
      </c>
      <c r="L8" s="4">
        <v>-142.8</v>
      </c>
      <c r="M8" s="4">
        <v>-142.8</v>
      </c>
      <c r="N8" s="4" t="s">
        <v>55</v>
      </c>
      <c r="O8" s="4" t="s">
        <v>32</v>
      </c>
      <c r="P8" s="4" t="s">
        <v>33</v>
      </c>
      <c r="Q8" s="4">
        <v>0</v>
      </c>
      <c r="R8" s="7">
        <v>45146</v>
      </c>
      <c r="S8" s="6">
        <v>45169</v>
      </c>
      <c r="T8" s="4" t="s">
        <v>34</v>
      </c>
      <c r="U8" s="4">
        <v>-142.8</v>
      </c>
      <c r="V8" s="4">
        <v>0</v>
      </c>
      <c r="W8" s="4">
        <v>0</v>
      </c>
      <c r="X8" s="4" t="s">
        <v>56</v>
      </c>
      <c r="Y8" s="4" t="s">
        <v>36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38</v>
      </c>
      <c r="E9" s="4" t="s">
        <v>59</v>
      </c>
      <c r="F9" s="6">
        <v>45153</v>
      </c>
      <c r="G9" s="6">
        <v>45154</v>
      </c>
      <c r="H9" s="4">
        <v>3</v>
      </c>
      <c r="I9" s="4">
        <v>1</v>
      </c>
      <c r="J9" s="4">
        <v>3</v>
      </c>
      <c r="K9" s="4" t="s">
        <v>30</v>
      </c>
      <c r="L9" s="4">
        <v>882</v>
      </c>
      <c r="M9" s="4">
        <v>882</v>
      </c>
      <c r="N9" s="4" t="s">
        <v>60</v>
      </c>
      <c r="O9" s="4" t="s">
        <v>32</v>
      </c>
      <c r="P9" s="4" t="s">
        <v>33</v>
      </c>
      <c r="Q9" s="4">
        <v>0</v>
      </c>
      <c r="R9" s="7">
        <v>45149</v>
      </c>
      <c r="S9" s="6">
        <v>45169</v>
      </c>
      <c r="T9" s="4" t="s">
        <v>34</v>
      </c>
      <c r="U9" s="4">
        <v>882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38</v>
      </c>
      <c r="E10" s="4" t="s">
        <v>62</v>
      </c>
      <c r="F10" s="6">
        <v>45153</v>
      </c>
      <c r="G10" s="6">
        <v>45154</v>
      </c>
      <c r="H10" s="4">
        <v>1</v>
      </c>
      <c r="I10" s="4">
        <v>1</v>
      </c>
      <c r="J10" s="4">
        <v>1</v>
      </c>
      <c r="K10" s="4" t="s">
        <v>30</v>
      </c>
      <c r="L10" s="4">
        <v>294</v>
      </c>
      <c r="M10" s="4">
        <v>294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45149.0000115741</v>
      </c>
      <c r="S10" s="6">
        <v>45169</v>
      </c>
      <c r="T10" s="4" t="s">
        <v>34</v>
      </c>
      <c r="U10" s="4">
        <v>294</v>
      </c>
      <c r="V10" s="4">
        <v>0</v>
      </c>
      <c r="W10" s="4">
        <v>0</v>
      </c>
      <c r="X10" s="4" t="s">
        <v>36</v>
      </c>
      <c r="Y1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F16" sqref="F1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5">
        <v>999224939844590</v>
      </c>
      <c r="B2" s="6">
        <v>45151</v>
      </c>
      <c r="C2" s="6">
        <v>45154</v>
      </c>
      <c r="D2" s="4">
        <v>5742</v>
      </c>
      <c r="E2" s="4" t="str">
        <f>VLOOKUP(A2,HOP!A:L,12,0)</f>
        <v>5742.00</v>
      </c>
      <c r="F2" s="4" t="str">
        <f>VLOOKUP(A2,HOP!A:C,3,0)</f>
        <v>3547131</v>
      </c>
      <c r="G2" s="4">
        <f>D2-E2</f>
        <v>0</v>
      </c>
      <c r="H2" s="4" t="str">
        <f>$H$1&amp;F2</f>
        <v>，3547131</v>
      </c>
      <c r="I2" s="4" t="str">
        <f>VLOOKUP(A2,HOP!A:U,21,0)</f>
        <v>直采</v>
      </c>
    </row>
    <row r="3" s="4" customFormat="1" hidden="1" spans="1:10">
      <c r="A3" s="8" t="s">
        <v>65</v>
      </c>
      <c r="B3" s="6">
        <v>45153</v>
      </c>
      <c r="C3" s="6">
        <v>45154</v>
      </c>
      <c r="D3" s="4">
        <v>301</v>
      </c>
      <c r="E3" s="4">
        <v>301</v>
      </c>
      <c r="F3" s="9" t="s">
        <v>66</v>
      </c>
      <c r="G3" s="4">
        <f t="shared" ref="G3:G9" si="0">D3-E3</f>
        <v>0</v>
      </c>
      <c r="H3" s="4" t="str">
        <f t="shared" ref="H3:H9" si="1">$H$1&amp;F3</f>
        <v>，202307231546290076</v>
      </c>
      <c r="I3" s="4" t="e">
        <f>VLOOKUP(A3,HOP!A:U,21,0)</f>
        <v>#N/A</v>
      </c>
      <c r="J3" s="4">
        <v>7.23</v>
      </c>
    </row>
    <row r="4" s="4" customFormat="1" spans="1:9">
      <c r="A4" s="5">
        <v>999225656046306</v>
      </c>
      <c r="B4" s="6">
        <v>45151</v>
      </c>
      <c r="C4" s="6">
        <v>45154</v>
      </c>
      <c r="D4" s="4">
        <v>3183</v>
      </c>
      <c r="E4" s="4" t="str">
        <f>VLOOKUP(A4,HOP!A:L,12,0)</f>
        <v>3183.00</v>
      </c>
      <c r="F4" s="4" t="str">
        <f>VLOOKUP(A4,HOP!A:C,3,0)</f>
        <v>3699634</v>
      </c>
      <c r="G4" s="4">
        <f t="shared" si="0"/>
        <v>0</v>
      </c>
      <c r="H4" s="4" t="str">
        <f t="shared" si="1"/>
        <v>，3699634</v>
      </c>
      <c r="I4" s="4" t="str">
        <f>VLOOKUP(A4,HOP!A:U,21,0)</f>
        <v>直采</v>
      </c>
    </row>
    <row r="5" s="4" customFormat="1" spans="1:9">
      <c r="A5" s="5">
        <v>999225768136752</v>
      </c>
      <c r="B5" s="6">
        <v>45152</v>
      </c>
      <c r="C5" s="6">
        <v>45154</v>
      </c>
      <c r="D5" s="4">
        <v>5742</v>
      </c>
      <c r="E5" s="4" t="str">
        <f>VLOOKUP(A5,HOP!A:L,12,0)</f>
        <v>5742.00</v>
      </c>
      <c r="F5" s="4" t="str">
        <f>VLOOKUP(A5,HOP!A:C,3,0)</f>
        <v>3723796</v>
      </c>
      <c r="G5" s="4">
        <f t="shared" si="0"/>
        <v>0</v>
      </c>
      <c r="H5" s="4" t="str">
        <f t="shared" si="1"/>
        <v>，3723796</v>
      </c>
      <c r="I5" s="4" t="str">
        <f>VLOOKUP(A5,HOP!A:U,21,0)</f>
        <v>直采</v>
      </c>
    </row>
    <row r="6" s="4" customFormat="1" spans="1:9">
      <c r="A6" s="5">
        <v>999225798762482</v>
      </c>
      <c r="B6" s="6">
        <v>45152</v>
      </c>
      <c r="C6" s="6">
        <v>45154</v>
      </c>
      <c r="D6" s="4">
        <v>2122</v>
      </c>
      <c r="E6" s="4" t="str">
        <f>VLOOKUP(A6,HOP!A:L,12,0)</f>
        <v>2122.00</v>
      </c>
      <c r="F6" s="4" t="str">
        <f>VLOOKUP(A6,HOP!A:C,3,0)</f>
        <v>3730057</v>
      </c>
      <c r="G6" s="4">
        <f t="shared" si="0"/>
        <v>0</v>
      </c>
      <c r="H6" s="4" t="str">
        <f t="shared" si="1"/>
        <v>，3730057</v>
      </c>
      <c r="I6" s="4" t="str">
        <f>VLOOKUP(A6,HOP!A:U,21,0)</f>
        <v>直采</v>
      </c>
    </row>
    <row r="7" s="4" customFormat="1" hidden="1" spans="1:9">
      <c r="A7" s="5">
        <v>999225891128239</v>
      </c>
      <c r="B7" s="6">
        <v>45153</v>
      </c>
      <c r="C7" s="6">
        <v>45154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10">
      <c r="A8" s="8" t="s">
        <v>67</v>
      </c>
      <c r="B8" s="6">
        <v>45153</v>
      </c>
      <c r="C8" s="6">
        <v>45154</v>
      </c>
      <c r="D8" s="4">
        <v>882</v>
      </c>
      <c r="E8" s="4">
        <v>882</v>
      </c>
      <c r="F8" s="9" t="s">
        <v>68</v>
      </c>
      <c r="G8" s="4">
        <f t="shared" si="0"/>
        <v>0</v>
      </c>
      <c r="H8" s="4" t="str">
        <f t="shared" si="1"/>
        <v>，202308112212560077</v>
      </c>
      <c r="I8" s="4" t="e">
        <f>VLOOKUP(A8,HOP!A:U,21,0)</f>
        <v>#N/A</v>
      </c>
      <c r="J8" s="4">
        <v>8.11</v>
      </c>
    </row>
    <row r="9" s="4" customFormat="1" hidden="1" spans="1:10">
      <c r="A9" s="8" t="s">
        <v>69</v>
      </c>
      <c r="B9" s="6">
        <v>45153</v>
      </c>
      <c r="C9" s="6">
        <v>45154</v>
      </c>
      <c r="D9" s="4">
        <v>294</v>
      </c>
      <c r="E9" s="4">
        <v>294</v>
      </c>
      <c r="F9" s="9" t="s">
        <v>70</v>
      </c>
      <c r="G9" s="4">
        <f t="shared" si="0"/>
        <v>0</v>
      </c>
      <c r="H9" s="4" t="str">
        <f t="shared" si="1"/>
        <v>，202308112235470068</v>
      </c>
      <c r="I9" s="4" t="e">
        <f>VLOOKUP(A9,HOP!A:U,21,0)</f>
        <v>#N/A</v>
      </c>
      <c r="J9" s="4">
        <v>8.11</v>
      </c>
    </row>
    <row r="11" spans="4:4">
      <c r="D11" s="4">
        <f>SUM(D2:D10)</f>
        <v>18266</v>
      </c>
    </row>
    <row r="16" spans="1:4">
      <c r="A16" s="4" t="s">
        <v>71</v>
      </c>
      <c r="C16" s="4">
        <v>16789</v>
      </c>
      <c r="D16" s="4">
        <v>18058.06</v>
      </c>
    </row>
    <row r="17" spans="1:4">
      <c r="A17" s="4" t="s">
        <v>72</v>
      </c>
      <c r="C17" s="4">
        <v>1477</v>
      </c>
      <c r="D17" s="4">
        <v>1588.64</v>
      </c>
    </row>
    <row r="18" spans="1:4">
      <c r="A18" s="4" t="s">
        <v>73</v>
      </c>
      <c r="C18" s="4">
        <f>SUBTOTAL(9,C16:C17)</f>
        <v>18266</v>
      </c>
      <c r="D18" s="4">
        <f>SUBTOTAL(9,D16:D17)</f>
        <v>19646.7</v>
      </c>
    </row>
    <row r="19" spans="1:1">
      <c r="A19" s="4" t="s">
        <v>74</v>
      </c>
    </row>
  </sheetData>
  <autoFilter ref="A1:XFD11">
    <filterColumn colId="3">
      <filters blank="1">
        <filter val="301"/>
        <filter val="882"/>
        <filter val="2122"/>
        <filter val="5742"/>
        <filter val="3183"/>
        <filter val="294"/>
        <filter val="18266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3">
        <v>999225656046306</v>
      </c>
      <c r="B2" s="1" t="s">
        <v>94</v>
      </c>
      <c r="C2" s="1" t="s">
        <v>95</v>
      </c>
      <c r="D2" s="1" t="s">
        <v>96</v>
      </c>
      <c r="E2" s="1" t="s">
        <v>97</v>
      </c>
      <c r="F2" s="1" t="s">
        <v>98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3">
        <v>999224939844590</v>
      </c>
      <c r="B3" s="1" t="s">
        <v>112</v>
      </c>
      <c r="C3" s="1" t="s">
        <v>113</v>
      </c>
      <c r="D3" s="1" t="s">
        <v>96</v>
      </c>
      <c r="E3" s="1" t="s">
        <v>114</v>
      </c>
      <c r="F3" s="1" t="s">
        <v>98</v>
      </c>
      <c r="G3" s="1" t="s">
        <v>99</v>
      </c>
      <c r="H3" s="1" t="s">
        <v>100</v>
      </c>
      <c r="I3" s="1" t="s">
        <v>115</v>
      </c>
      <c r="J3" s="1" t="s">
        <v>102</v>
      </c>
      <c r="K3" s="1" t="s">
        <v>115</v>
      </c>
      <c r="L3" s="1" t="s">
        <v>115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116</v>
      </c>
      <c r="S3" s="1" t="s">
        <v>108</v>
      </c>
      <c r="T3" s="1" t="s">
        <v>109</v>
      </c>
      <c r="U3" s="1" t="s">
        <v>110</v>
      </c>
      <c r="V3" s="1" t="s">
        <v>111</v>
      </c>
    </row>
    <row r="4" s="1" customFormat="1" spans="1:22">
      <c r="A4" s="3">
        <v>999225768136752</v>
      </c>
      <c r="B4" s="1" t="s">
        <v>117</v>
      </c>
      <c r="C4" s="1" t="s">
        <v>118</v>
      </c>
      <c r="D4" s="1" t="s">
        <v>119</v>
      </c>
      <c r="E4" s="1" t="s">
        <v>120</v>
      </c>
      <c r="F4" s="1" t="s">
        <v>121</v>
      </c>
      <c r="G4" s="1" t="s">
        <v>99</v>
      </c>
      <c r="H4" s="1" t="s">
        <v>100</v>
      </c>
      <c r="I4" s="1" t="s">
        <v>115</v>
      </c>
      <c r="J4" s="1" t="s">
        <v>102</v>
      </c>
      <c r="K4" s="1" t="s">
        <v>115</v>
      </c>
      <c r="L4" s="1" t="s">
        <v>115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106</v>
      </c>
      <c r="R4" s="1" t="s">
        <v>122</v>
      </c>
      <c r="S4" s="1" t="s">
        <v>108</v>
      </c>
      <c r="T4" s="1" t="s">
        <v>109</v>
      </c>
      <c r="U4" s="1" t="s">
        <v>110</v>
      </c>
      <c r="V4" s="1" t="s">
        <v>111</v>
      </c>
    </row>
    <row r="5" s="1" customFormat="1" spans="1:22">
      <c r="A5" s="3">
        <v>999225798762482</v>
      </c>
      <c r="B5" s="1" t="s">
        <v>123</v>
      </c>
      <c r="C5" s="1" t="s">
        <v>124</v>
      </c>
      <c r="D5" s="1" t="s">
        <v>96</v>
      </c>
      <c r="E5" s="1" t="s">
        <v>125</v>
      </c>
      <c r="F5" s="1" t="s">
        <v>121</v>
      </c>
      <c r="G5" s="1" t="s">
        <v>99</v>
      </c>
      <c r="H5" s="1" t="s">
        <v>100</v>
      </c>
      <c r="I5" s="1" t="s">
        <v>126</v>
      </c>
      <c r="J5" s="1" t="s">
        <v>102</v>
      </c>
      <c r="K5" s="1" t="s">
        <v>126</v>
      </c>
      <c r="L5" s="1" t="s">
        <v>126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106</v>
      </c>
      <c r="R5" s="1" t="s">
        <v>127</v>
      </c>
      <c r="S5" s="1" t="s">
        <v>108</v>
      </c>
      <c r="T5" s="1" t="s">
        <v>109</v>
      </c>
      <c r="U5" s="1" t="s">
        <v>110</v>
      </c>
      <c r="V5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2023-08-31T01:38:52Z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