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<sst xmlns="http://schemas.openxmlformats.org/spreadsheetml/2006/main" count="584" uniqueCount="219">
  <si>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</si>
  <si>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</si>
  <si>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</si>
  <si>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</si>
  <si>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</si>
  <si>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</si>
  <si>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</si>
  <si>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</si>
  <si>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</si>
  <si>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</si>
  <si>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</si>
  <si>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</si>
  <si>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</si>
  <si>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</si>
  <si>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</si>
  <si>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</si>
  <si>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</si>
  <si>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</si>
  <si>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</si>
  <si>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</si>
  <si>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</si>
  <si>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</si>
  <si>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</si>
  <si>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</si>
  <si>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</si>
  <si>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999225278429078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</si>
  <si>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</si>
  <si>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</si>
  <si>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</si>
  <si>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</si>
  <si>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</si>
  <si>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YANG/FEI</t>
  </si>
  <si>
    <t>CA363230901CNY</t>
  </si>
  <si>
    <t>未提现</t>
  </si>
  <si>
    <t>携程开票</t>
  </si>
  <si>
    <t xml:space="preserve">3625153	</t>
  </si>
  <si>
    <t xml:space="preserve">11788405	</t>
  </si>
  <si>
    <t xml:space="preserve">999225551424159	</t>
  </si>
  <si>
    <t>[香港]香港九龙酒店(The Kowloon Hotel)(9826444)</t>
  </si>
  <si>
    <t>豪华房(至少提前5天预订)(至少连住2晚及以上)&lt;双人入住&gt;&lt;内宾&gt;&lt;无早&gt;</t>
  </si>
  <si>
    <t>ZHOU/CHENYU,LI/YUZE</t>
  </si>
  <si>
    <t xml:space="preserve">3678216	</t>
  </si>
  <si>
    <t xml:space="preserve">	</t>
  </si>
  <si>
    <t xml:space="preserve">25637267287	</t>
  </si>
  <si>
    <t>[香港]香港九龙海逸君绰酒店(Harbour Grand Kowloon)(17095949)</t>
  </si>
  <si>
    <t>园景客房(至少连住2晚及以上)&lt;双人入住&gt;&lt;内宾&gt;&lt;无早&gt;</t>
  </si>
  <si>
    <t>MA/YA</t>
  </si>
  <si>
    <t xml:space="preserve">3695213	</t>
  </si>
  <si>
    <t xml:space="preserve">999225675275708	</t>
  </si>
  <si>
    <t>TAO/XIUQIN</t>
  </si>
  <si>
    <t xml:space="preserve">3703995	</t>
  </si>
  <si>
    <t xml:space="preserve">999225746129019	</t>
  </si>
  <si>
    <t>CEN/PEIPEI,SHEN/HONGBO</t>
  </si>
  <si>
    <t xml:space="preserve">3719355	</t>
  </si>
  <si>
    <t xml:space="preserve">999225746199261	</t>
  </si>
  <si>
    <t>CHEN/DIYA</t>
  </si>
  <si>
    <t xml:space="preserve">3719374	</t>
  </si>
  <si>
    <t xml:space="preserve">999225749680984	</t>
  </si>
  <si>
    <t>CHEN/FEI</t>
  </si>
  <si>
    <t xml:space="preserve">3720630	</t>
  </si>
  <si>
    <t xml:space="preserve">999225811645429	</t>
  </si>
  <si>
    <t>高级房(至少提前5天预订)(至少连住2晚及以上)&lt;双人入住&gt;&lt;内宾&gt;&lt;无早&gt;</t>
  </si>
  <si>
    <t>SONG/QINGNA,LIN/ZIQING</t>
  </si>
  <si>
    <t xml:space="preserve">3732957	</t>
  </si>
  <si>
    <t xml:space="preserve">999225873959962	</t>
  </si>
  <si>
    <t>[香港]香港广易商务宾馆(家庭旅馆)(WIDE EVER HOSTEL)(2981749)</t>
  </si>
  <si>
    <t>四人房&lt;特惠专享&gt;&lt;四人入住&gt;&lt;无早&gt;</t>
  </si>
  <si>
    <t>CHEN/LEPENG,CHEN/XIAOQING,CHEN/RAOYOU,LIU/WEILAN</t>
  </si>
  <si>
    <t xml:space="preserve">3745481	</t>
  </si>
  <si>
    <t xml:space="preserve">999225889691175	</t>
  </si>
  <si>
    <t>[梅州]梅州白天鹅迎宾馆(100697959)</t>
  </si>
  <si>
    <t>商务江景双床房&lt;特惠专享&gt;&lt;双人入住&gt;&lt;双早&gt;&lt;日历房套餐高价值&gt;&lt;新酒店礼盒&gt;</t>
  </si>
  <si>
    <t>田卓乐</t>
  </si>
  <si>
    <t xml:space="preserve">999225891149741	</t>
  </si>
  <si>
    <t>[梅州]梅州新飞腾艺术酒店(100914635)</t>
  </si>
  <si>
    <t>豪华主题双床房&lt;特惠专享&gt;&lt;双人入住&gt;&lt;无早&gt;</t>
  </si>
  <si>
    <t>黄山妹</t>
  </si>
  <si>
    <t xml:space="preserve">3748455	</t>
  </si>
  <si>
    <t xml:space="preserve">999225892006483	</t>
  </si>
  <si>
    <t>YEUNG/TAN</t>
  </si>
  <si>
    <t xml:space="preserve">3748718	</t>
  </si>
  <si>
    <t>取消</t>
  </si>
  <si>
    <t xml:space="preserve">999225929951861	</t>
  </si>
  <si>
    <t>Yuan/Zhen</t>
  </si>
  <si>
    <t xml:space="preserve">3755050	</t>
  </si>
  <si>
    <t xml:space="preserve">999225938567133	</t>
  </si>
  <si>
    <t>HU/ZHEWEN</t>
  </si>
  <si>
    <t xml:space="preserve">3758112	</t>
  </si>
  <si>
    <t xml:space="preserve">999225955003001	</t>
  </si>
  <si>
    <t>[梅州]梅州麓湖山酒店(67856423)</t>
  </si>
  <si>
    <t>标准双床房&lt;双人入住&gt;&lt;升级特惠&gt;&lt;双早&gt;</t>
  </si>
  <si>
    <t>庞君妍,陈海虹</t>
  </si>
  <si>
    <t xml:space="preserve">2870204	</t>
  </si>
  <si>
    <t xml:space="preserve">999225955063917	</t>
  </si>
  <si>
    <t>豪华大床房&lt;双人入住&gt;&lt;升级特惠&gt;&lt;双早&gt;</t>
  </si>
  <si>
    <t>庞君妍</t>
  </si>
  <si>
    <t xml:space="preserve">999226038957578	</t>
  </si>
  <si>
    <t>商务城景大床房&lt;双人入住&gt;&lt;限量抢购&gt;&lt;双早&gt;&lt;日历房套餐高价值&gt;&lt;新酒店礼盒&gt;</t>
  </si>
  <si>
    <t>涂大鹏</t>
  </si>
  <si>
    <t xml:space="preserve">999226066120600	</t>
  </si>
  <si>
    <t>蔡国平</t>
  </si>
  <si>
    <t xml:space="preserve">2894942	</t>
  </si>
  <si>
    <t xml:space="preserve">999226066717431	</t>
  </si>
  <si>
    <t>[梅州]梅州昌盛豪生大酒店(45834822)</t>
  </si>
  <si>
    <t>柚见好——非遗双床房&lt;超值特惠&gt;&lt;双人入住&gt;&lt;双早&gt;</t>
  </si>
  <si>
    <t>袁雪峰,吴剑锋</t>
  </si>
  <si>
    <t xml:space="preserve">999226105284207	</t>
  </si>
  <si>
    <t>柚见客家——非遗套房&lt;超值特惠&gt;&lt;双人入住&gt;&lt;双早&gt;</t>
  </si>
  <si>
    <t>林小</t>
  </si>
  <si>
    <t>，</t>
  </si>
  <si>
    <t>999225955003001</t>
  </si>
  <si>
    <t>202308101956460021</t>
  </si>
  <si>
    <t>999225955063917</t>
  </si>
  <si>
    <t>202308101909010068</t>
  </si>
  <si>
    <t>999226038957578</t>
  </si>
  <si>
    <t>202308141541530025</t>
  </si>
  <si>
    <t>999226066120600</t>
  </si>
  <si>
    <t>202308152050000021</t>
  </si>
  <si>
    <t>999226066717431</t>
  </si>
  <si>
    <t>202308152142450068</t>
  </si>
  <si>
    <t>999226105284207</t>
  </si>
  <si>
    <t>202308162104190071</t>
  </si>
  <si>
    <t>A230901092147481</t>
  </si>
  <si>
    <t>房集：i230901092043 3154.2元</t>
  </si>
  <si>
    <t>CNY / HKD 当前参考汇率: 1.078026958</t>
  </si>
  <si>
    <t>总计： 44726.8 CNY/
48216.7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</si>
  <si>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</si>
  <si>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</si>
  <si>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</si>
  <si>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</si>
  <si>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</si>
  <si>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</si>
  <si>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</si>
  <si>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</si>
  <si>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</si>
  <si>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</si>
  <si>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</si>
  <si>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</si>
  <si>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</si>
  <si>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</si>
  <si>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</si>
  <si>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</si>
  <si>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</si>
  <si>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</si>
  <si>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</si>
  <si>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2023-08-09</t>
  </si>
  <si>
    <t>3758112</t>
  </si>
  <si>
    <t>香港九龙海逸君绰酒店</t>
  </si>
  <si>
    <t>HU ZHEWEN</t>
  </si>
  <si>
    <t>2023-08-14</t>
  </si>
  <si>
    <t>2023-08-17</t>
  </si>
  <si>
    <t>退房日周结</t>
  </si>
  <si>
    <t>3495.00</t>
  </si>
  <si>
    <t>RMB</t>
  </si>
  <si>
    <t>0</t>
  </si>
  <si>
    <t>0.00</t>
  </si>
  <si>
    <t>携程国内直连(DD)</t>
  </si>
  <si>
    <t>01.011249</t>
  </si>
  <si>
    <t>2023-08-10 17:12:02</t>
  </si>
  <si>
    <t>否</t>
  </si>
  <si>
    <t>汇智国际旅游发展有限公司</t>
  </si>
  <si>
    <t>直采</t>
  </si>
  <si>
    <t>中国</t>
  </si>
  <si>
    <t>3755050</t>
  </si>
  <si>
    <t>香港九龙酒店</t>
  </si>
  <si>
    <t>Yuan Zhen</t>
  </si>
  <si>
    <t>2023-08-15</t>
  </si>
  <si>
    <t>2288.00</t>
  </si>
  <si>
    <t>2023-08-09 15:37:42</t>
  </si>
  <si>
    <t>2023-08-08</t>
  </si>
  <si>
    <t>3748718</t>
  </si>
  <si>
    <t>YEUNG TAN</t>
  </si>
  <si>
    <t>2023-08-08 17:15:37</t>
  </si>
  <si>
    <t>2023-08-07</t>
  </si>
  <si>
    <t>3745481</t>
  </si>
  <si>
    <t>香港广易商务宾馆(家庭旅馆)</t>
  </si>
  <si>
    <t>CHEN LEPENG,CHEN XIAOQING,CHEN RAOYOU,LIU WEILAN</t>
  </si>
  <si>
    <t>2023-08-16</t>
  </si>
  <si>
    <t>489.60</t>
  </si>
  <si>
    <t>2023-08-07 13:29:45</t>
  </si>
  <si>
    <t>2023-08-04</t>
  </si>
  <si>
    <t>3732957</t>
  </si>
  <si>
    <t>SONG QINGNA,LIN ZIQING</t>
  </si>
  <si>
    <t>2023-08-13</t>
  </si>
  <si>
    <t>4076.00</t>
  </si>
  <si>
    <t>2023-08-09 12:54:35</t>
  </si>
  <si>
    <t>2023-08-02</t>
  </si>
  <si>
    <t>3720630</t>
  </si>
  <si>
    <t>CHEN FEI</t>
  </si>
  <si>
    <t>3744.00</t>
  </si>
  <si>
    <t>2023-08-04 10:02:03</t>
  </si>
  <si>
    <t>2023-08-01</t>
  </si>
  <si>
    <t>3719374</t>
  </si>
  <si>
    <t>CHEN DIYA</t>
  </si>
  <si>
    <t>2023-08-04 10:00:59</t>
  </si>
  <si>
    <t>3719355</t>
  </si>
  <si>
    <t>CEN PEIPEI,SHEN HONGBO</t>
  </si>
  <si>
    <t>2023-08-02 10:10:12</t>
  </si>
  <si>
    <t>2023-07-29</t>
  </si>
  <si>
    <t>3703995</t>
  </si>
  <si>
    <t>TAO XIUQIN</t>
  </si>
  <si>
    <t>2023-08-11</t>
  </si>
  <si>
    <t>6262.00</t>
  </si>
  <si>
    <t>2023-08-03 13:37:25</t>
  </si>
  <si>
    <t>2023-07-28</t>
  </si>
  <si>
    <t>3695213</t>
  </si>
  <si>
    <t>MA YA</t>
  </si>
  <si>
    <t>2023-07-29 12:07:40</t>
  </si>
  <si>
    <t>2023-07-24</t>
  </si>
  <si>
    <t>3678216</t>
  </si>
  <si>
    <t>ZHOU CHENYU,LI YUZE</t>
  </si>
  <si>
    <t>3828.00</t>
  </si>
  <si>
    <t>2023-07-26 17:15:03</t>
  </si>
  <si>
    <t>2023-07-12</t>
  </si>
  <si>
    <t>3625153</t>
  </si>
  <si>
    <t>香港富荟旺角酒店</t>
  </si>
  <si>
    <t>YANG FEI</t>
  </si>
  <si>
    <t>2912.00</t>
  </si>
  <si>
    <t>2023-07-14 10:43:40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</si>
</sst>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619125</xdr:colOff>
      <xdr:row>65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7346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45155</v>
      </c>
      <c r="H2" s="4">
        <v>1</v>
      </c>
      <c r="I2" s="4">
        <v>4</v>
      </c>
      <c r="J2" s="4">
        <v>4</v>
      </c>
      <c r="K2" s="4" t="s">
        <v>30</v>
      </c>
      <c r="L2" s="4">
        <v>2912</v>
      </c>
      <c r="M2" s="4">
        <v>2912</v>
      </c>
      <c r="N2" s="4" t="s">
        <v>31</v>
      </c>
      <c r="O2" s="4" t="s">
        <v>32</v>
      </c>
      <c r="P2" s="4" t="s">
        <v>33</v>
      </c>
      <c r="Q2" s="4">
        <v>0</v>
      </c>
      <c r="R2" s="8">
        <v>45119</v>
      </c>
      <c r="S2" s="6">
        <v>45170</v>
      </c>
      <c r="T2" s="4" t="s">
        <v>34</v>
      </c>
      <c r="U2" s="4">
        <v>2912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45151</v>
      </c>
      <c r="G3" s="6">
        <v>45155</v>
      </c>
      <c r="H3" s="4">
        <v>1</v>
      </c>
      <c r="I3" s="4">
        <v>4</v>
      </c>
      <c r="J3" s="4">
        <v>4</v>
      </c>
      <c r="K3" s="4" t="s">
        <v>30</v>
      </c>
      <c r="L3" s="4">
        <v>3828</v>
      </c>
      <c r="M3" s="4">
        <v>3828</v>
      </c>
      <c r="N3" s="4" t="s">
        <v>40</v>
      </c>
      <c r="O3" s="4" t="s">
        <v>32</v>
      </c>
      <c r="P3" s="4" t="s">
        <v>33</v>
      </c>
      <c r="Q3" s="4">
        <v>0</v>
      </c>
      <c r="R3" s="8">
        <v>45131.0000115741</v>
      </c>
      <c r="S3" s="6">
        <v>45170</v>
      </c>
      <c r="T3" s="4" t="s">
        <v>34</v>
      </c>
      <c r="U3" s="4">
        <v>3828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45152</v>
      </c>
      <c r="G4" s="6">
        <v>45155</v>
      </c>
      <c r="H4" s="4">
        <v>1</v>
      </c>
      <c r="I4" s="4">
        <v>3</v>
      </c>
      <c r="J4" s="4">
        <v>3</v>
      </c>
      <c r="K4" s="4" t="s">
        <v>30</v>
      </c>
      <c r="L4" s="4">
        <v>3495</v>
      </c>
      <c r="M4" s="4">
        <v>3495</v>
      </c>
      <c r="N4" s="4" t="s">
        <v>46</v>
      </c>
      <c r="O4" s="4" t="s">
        <v>32</v>
      </c>
      <c r="P4" s="4" t="s">
        <v>33</v>
      </c>
      <c r="Q4" s="4">
        <v>0</v>
      </c>
      <c r="R4" s="8">
        <v>45135.0000115741</v>
      </c>
      <c r="S4" s="6">
        <v>45170</v>
      </c>
      <c r="T4" s="4" t="s">
        <v>34</v>
      </c>
      <c r="U4" s="4">
        <v>3495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45149</v>
      </c>
      <c r="G5" s="6">
        <v>45155</v>
      </c>
      <c r="H5" s="4">
        <v>1</v>
      </c>
      <c r="I5" s="4">
        <v>6</v>
      </c>
      <c r="J5" s="4">
        <v>6</v>
      </c>
      <c r="K5" s="4" t="s">
        <v>30</v>
      </c>
      <c r="L5" s="4">
        <v>6262</v>
      </c>
      <c r="M5" s="4">
        <v>6262</v>
      </c>
      <c r="N5" s="4" t="s">
        <v>49</v>
      </c>
      <c r="O5" s="4" t="s">
        <v>32</v>
      </c>
      <c r="P5" s="4" t="s">
        <v>33</v>
      </c>
      <c r="Q5" s="4">
        <v>0</v>
      </c>
      <c r="R5" s="8">
        <v>45136.0000115741</v>
      </c>
      <c r="S5" s="6">
        <v>45170</v>
      </c>
      <c r="T5" s="4" t="s">
        <v>34</v>
      </c>
      <c r="U5" s="4">
        <v>6262</v>
      </c>
      <c r="V5" s="4">
        <v>0</v>
      </c>
      <c r="W5" s="4">
        <v>0</v>
      </c>
      <c r="X5" s="4" t="s">
        <v>50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45151</v>
      </c>
      <c r="G6" s="6">
        <v>45155</v>
      </c>
      <c r="H6" s="4">
        <v>1</v>
      </c>
      <c r="I6" s="4">
        <v>4</v>
      </c>
      <c r="J6" s="4">
        <v>4</v>
      </c>
      <c r="K6" s="4" t="s">
        <v>30</v>
      </c>
      <c r="L6" s="4">
        <v>3744</v>
      </c>
      <c r="M6" s="4">
        <v>3744</v>
      </c>
      <c r="N6" s="4" t="s">
        <v>52</v>
      </c>
      <c r="O6" s="4" t="s">
        <v>32</v>
      </c>
      <c r="P6" s="4" t="s">
        <v>33</v>
      </c>
      <c r="Q6" s="4">
        <v>0</v>
      </c>
      <c r="R6" s="8">
        <v>45139.0000115741</v>
      </c>
      <c r="S6" s="6">
        <v>45170</v>
      </c>
      <c r="T6" s="4" t="s">
        <v>34</v>
      </c>
      <c r="U6" s="4">
        <v>3744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45151</v>
      </c>
      <c r="G7" s="6">
        <v>45155</v>
      </c>
      <c r="H7" s="4">
        <v>1</v>
      </c>
      <c r="I7" s="4">
        <v>4</v>
      </c>
      <c r="J7" s="4">
        <v>4</v>
      </c>
      <c r="K7" s="4" t="s">
        <v>30</v>
      </c>
      <c r="L7" s="4">
        <v>3744</v>
      </c>
      <c r="M7" s="4">
        <v>3744</v>
      </c>
      <c r="N7" s="4" t="s">
        <v>55</v>
      </c>
      <c r="O7" s="4" t="s">
        <v>32</v>
      </c>
      <c r="P7" s="4" t="s">
        <v>33</v>
      </c>
      <c r="Q7" s="4">
        <v>0</v>
      </c>
      <c r="R7" s="8">
        <v>45139</v>
      </c>
      <c r="S7" s="6">
        <v>45170</v>
      </c>
      <c r="T7" s="4" t="s">
        <v>34</v>
      </c>
      <c r="U7" s="4">
        <v>3744</v>
      </c>
      <c r="V7" s="4">
        <v>0</v>
      </c>
      <c r="W7" s="4">
        <v>0</v>
      </c>
      <c r="X7" s="4" t="s">
        <v>56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45151</v>
      </c>
      <c r="G8" s="6">
        <v>45155</v>
      </c>
      <c r="H8" s="4">
        <v>1</v>
      </c>
      <c r="I8" s="4">
        <v>4</v>
      </c>
      <c r="J8" s="4">
        <v>4</v>
      </c>
      <c r="K8" s="4" t="s">
        <v>30</v>
      </c>
      <c r="L8" s="4">
        <v>3744</v>
      </c>
      <c r="M8" s="4">
        <v>3744</v>
      </c>
      <c r="N8" s="4" t="s">
        <v>58</v>
      </c>
      <c r="O8" s="4" t="s">
        <v>32</v>
      </c>
      <c r="P8" s="4" t="s">
        <v>33</v>
      </c>
      <c r="Q8" s="4">
        <v>0</v>
      </c>
      <c r="R8" s="8">
        <v>45140.0000115741</v>
      </c>
      <c r="S8" s="6">
        <v>45170</v>
      </c>
      <c r="T8" s="4" t="s">
        <v>34</v>
      </c>
      <c r="U8" s="4">
        <v>3744</v>
      </c>
      <c r="V8" s="4">
        <v>0</v>
      </c>
      <c r="W8" s="4">
        <v>0</v>
      </c>
      <c r="X8" s="4" t="s">
        <v>59</v>
      </c>
      <c r="Y8" s="4" t="s">
        <v>42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38</v>
      </c>
      <c r="E9" s="4" t="s">
        <v>61</v>
      </c>
      <c r="F9" s="6">
        <v>45151</v>
      </c>
      <c r="G9" s="6">
        <v>45155</v>
      </c>
      <c r="H9" s="4">
        <v>1</v>
      </c>
      <c r="I9" s="4">
        <v>4</v>
      </c>
      <c r="J9" s="4">
        <v>4</v>
      </c>
      <c r="K9" s="4" t="s">
        <v>30</v>
      </c>
      <c r="L9" s="4">
        <v>4076</v>
      </c>
      <c r="M9" s="4">
        <v>4076</v>
      </c>
      <c r="N9" s="4" t="s">
        <v>62</v>
      </c>
      <c r="O9" s="4" t="s">
        <v>32</v>
      </c>
      <c r="P9" s="4" t="s">
        <v>33</v>
      </c>
      <c r="Q9" s="4">
        <v>0</v>
      </c>
      <c r="R9" s="8">
        <v>45142</v>
      </c>
      <c r="S9" s="6">
        <v>45170</v>
      </c>
      <c r="T9" s="4" t="s">
        <v>34</v>
      </c>
      <c r="U9" s="4">
        <v>4076</v>
      </c>
      <c r="V9" s="4">
        <v>0</v>
      </c>
      <c r="W9" s="4">
        <v>0</v>
      </c>
      <c r="X9" s="4" t="s">
        <v>63</v>
      </c>
      <c r="Y9" s="4" t="s">
        <v>42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45154</v>
      </c>
      <c r="G10" s="6">
        <v>45155</v>
      </c>
      <c r="H10" s="4">
        <v>1</v>
      </c>
      <c r="I10" s="4">
        <v>1</v>
      </c>
      <c r="J10" s="4">
        <v>1</v>
      </c>
      <c r="K10" s="4" t="s">
        <v>30</v>
      </c>
      <c r="L10" s="4">
        <v>489.6</v>
      </c>
      <c r="M10" s="4">
        <v>489.6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45145</v>
      </c>
      <c r="S10" s="6">
        <v>45170</v>
      </c>
      <c r="T10" s="4" t="s">
        <v>34</v>
      </c>
      <c r="U10" s="4">
        <v>489.6</v>
      </c>
      <c r="V10" s="4">
        <v>0</v>
      </c>
      <c r="W10" s="4">
        <v>0</v>
      </c>
      <c r="X10" s="4" t="s">
        <v>68</v>
      </c>
      <c r="Y10" s="4" t="s">
        <v>42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45154</v>
      </c>
      <c r="G11" s="6">
        <v>45155</v>
      </c>
      <c r="H11" s="4">
        <v>1</v>
      </c>
      <c r="I11" s="4">
        <v>1</v>
      </c>
      <c r="J11" s="4">
        <v>1</v>
      </c>
      <c r="K11" s="4" t="s">
        <v>30</v>
      </c>
      <c r="L11" s="4">
        <v>345</v>
      </c>
      <c r="M11" s="4">
        <v>345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45145</v>
      </c>
      <c r="S11" s="6">
        <v>45170</v>
      </c>
      <c r="T11" s="4" t="s">
        <v>34</v>
      </c>
      <c r="U11" s="4">
        <v>345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45154</v>
      </c>
      <c r="G12" s="6">
        <v>45155</v>
      </c>
      <c r="H12" s="4">
        <v>1</v>
      </c>
      <c r="I12" s="4">
        <v>1</v>
      </c>
      <c r="J12" s="4">
        <v>1</v>
      </c>
      <c r="K12" s="4" t="s">
        <v>30</v>
      </c>
      <c r="L12" s="4">
        <v>142.8</v>
      </c>
      <c r="M12" s="4">
        <v>142.8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45146.0000115741</v>
      </c>
      <c r="S12" s="6">
        <v>45170</v>
      </c>
      <c r="T12" s="4" t="s">
        <v>34</v>
      </c>
      <c r="U12" s="4">
        <v>142.8</v>
      </c>
      <c r="V12" s="4">
        <v>0</v>
      </c>
      <c r="W12" s="4">
        <v>0</v>
      </c>
      <c r="X12" s="4" t="s">
        <v>77</v>
      </c>
      <c r="Y12" s="4" t="s">
        <v>42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45152</v>
      </c>
      <c r="G13" s="6">
        <v>45155</v>
      </c>
      <c r="H13" s="4">
        <v>1</v>
      </c>
      <c r="I13" s="4">
        <v>3</v>
      </c>
      <c r="J13" s="4">
        <v>3</v>
      </c>
      <c r="K13" s="4" t="s">
        <v>30</v>
      </c>
      <c r="L13" s="4">
        <v>3495</v>
      </c>
      <c r="M13" s="4">
        <v>3495</v>
      </c>
      <c r="N13" s="4" t="s">
        <v>79</v>
      </c>
      <c r="O13" s="4" t="s">
        <v>32</v>
      </c>
      <c r="P13" s="4" t="s">
        <v>33</v>
      </c>
      <c r="Q13" s="4">
        <v>0</v>
      </c>
      <c r="R13" s="8">
        <v>45146.0000115741</v>
      </c>
      <c r="S13" s="6">
        <v>45170</v>
      </c>
      <c r="T13" s="4" t="s">
        <v>34</v>
      </c>
      <c r="U13" s="4">
        <v>3495</v>
      </c>
      <c r="V13" s="4">
        <v>0</v>
      </c>
      <c r="W13" s="4">
        <v>0</v>
      </c>
      <c r="X13" s="4" t="s">
        <v>80</v>
      </c>
      <c r="Y13" s="4" t="s">
        <v>42</v>
      </c>
    </row>
    <row r="14" s="4" customFormat="1" spans="1:25">
      <c r="A14" s="4" t="s">
        <v>73</v>
      </c>
      <c r="B14" s="4" t="s">
        <v>26</v>
      </c>
      <c r="C14" s="4" t="s">
        <v>81</v>
      </c>
      <c r="D14" s="4" t="s">
        <v>74</v>
      </c>
      <c r="E14" s="4" t="s">
        <v>75</v>
      </c>
      <c r="F14" s="6">
        <v>45154</v>
      </c>
      <c r="G14" s="6">
        <v>45155</v>
      </c>
      <c r="H14" s="4">
        <v>1</v>
      </c>
      <c r="I14" s="4">
        <v>1</v>
      </c>
      <c r="J14" s="4">
        <v>1</v>
      </c>
      <c r="K14" s="4" t="s">
        <v>30</v>
      </c>
      <c r="L14" s="4">
        <v>-142.8</v>
      </c>
      <c r="M14" s="4">
        <v>-142.8</v>
      </c>
      <c r="N14" s="4" t="s">
        <v>76</v>
      </c>
      <c r="O14" s="4" t="s">
        <v>32</v>
      </c>
      <c r="P14" s="4" t="s">
        <v>33</v>
      </c>
      <c r="Q14" s="4">
        <v>0</v>
      </c>
      <c r="R14" s="8">
        <v>45146.0000115741</v>
      </c>
      <c r="S14" s="6">
        <v>45170</v>
      </c>
      <c r="T14" s="4" t="s">
        <v>34</v>
      </c>
      <c r="U14" s="4">
        <v>-142.8</v>
      </c>
      <c r="V14" s="4">
        <v>0</v>
      </c>
      <c r="W14" s="4">
        <v>0</v>
      </c>
      <c r="X14" s="4" t="s">
        <v>77</v>
      </c>
      <c r="Y14" s="4" t="s">
        <v>42</v>
      </c>
    </row>
    <row r="15" s="4" customFormat="1" spans="1:25">
      <c r="A15" s="4" t="s">
        <v>69</v>
      </c>
      <c r="B15" s="4" t="s">
        <v>26</v>
      </c>
      <c r="C15" s="4" t="s">
        <v>81</v>
      </c>
      <c r="D15" s="4" t="s">
        <v>70</v>
      </c>
      <c r="E15" s="4" t="s">
        <v>71</v>
      </c>
      <c r="F15" s="6">
        <v>45154</v>
      </c>
      <c r="G15" s="6">
        <v>45155</v>
      </c>
      <c r="H15" s="4">
        <v>1</v>
      </c>
      <c r="I15" s="4">
        <v>1</v>
      </c>
      <c r="J15" s="4">
        <v>1</v>
      </c>
      <c r="K15" s="4" t="s">
        <v>30</v>
      </c>
      <c r="L15" s="4">
        <v>-345</v>
      </c>
      <c r="M15" s="4">
        <v>-345</v>
      </c>
      <c r="N15" s="4" t="s">
        <v>72</v>
      </c>
      <c r="O15" s="4" t="s">
        <v>32</v>
      </c>
      <c r="P15" s="4" t="s">
        <v>33</v>
      </c>
      <c r="Q15" s="4">
        <v>0</v>
      </c>
      <c r="R15" s="8">
        <v>45145</v>
      </c>
      <c r="S15" s="6">
        <v>45170</v>
      </c>
      <c r="T15" s="4" t="s">
        <v>34</v>
      </c>
      <c r="U15" s="4">
        <v>-345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45153</v>
      </c>
      <c r="G16" s="6">
        <v>45155</v>
      </c>
      <c r="H16" s="4">
        <v>1</v>
      </c>
      <c r="I16" s="4">
        <v>2</v>
      </c>
      <c r="J16" s="4">
        <v>2</v>
      </c>
      <c r="K16" s="4" t="s">
        <v>30</v>
      </c>
      <c r="L16" s="4">
        <v>2288</v>
      </c>
      <c r="M16" s="4">
        <v>2288</v>
      </c>
      <c r="N16" s="4" t="s">
        <v>83</v>
      </c>
      <c r="O16" s="4" t="s">
        <v>32</v>
      </c>
      <c r="P16" s="4" t="s">
        <v>33</v>
      </c>
      <c r="Q16" s="4">
        <v>0</v>
      </c>
      <c r="R16" s="8">
        <v>45147</v>
      </c>
      <c r="S16" s="6">
        <v>45170</v>
      </c>
      <c r="T16" s="4" t="s">
        <v>34</v>
      </c>
      <c r="U16" s="4">
        <v>2288</v>
      </c>
      <c r="V16" s="4">
        <v>0</v>
      </c>
      <c r="W16" s="4">
        <v>0</v>
      </c>
      <c r="X16" s="4" t="s">
        <v>84</v>
      </c>
      <c r="Y16" s="4" t="s">
        <v>42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44</v>
      </c>
      <c r="E17" s="4" t="s">
        <v>45</v>
      </c>
      <c r="F17" s="6">
        <v>45152</v>
      </c>
      <c r="G17" s="6">
        <v>45155</v>
      </c>
      <c r="H17" s="4">
        <v>1</v>
      </c>
      <c r="I17" s="4">
        <v>3</v>
      </c>
      <c r="J17" s="4">
        <v>3</v>
      </c>
      <c r="K17" s="4" t="s">
        <v>30</v>
      </c>
      <c r="L17" s="4">
        <v>3495</v>
      </c>
      <c r="M17" s="4">
        <v>3495</v>
      </c>
      <c r="N17" s="4" t="s">
        <v>86</v>
      </c>
      <c r="O17" s="4" t="s">
        <v>32</v>
      </c>
      <c r="P17" s="4" t="s">
        <v>33</v>
      </c>
      <c r="Q17" s="4">
        <v>0</v>
      </c>
      <c r="R17" s="8">
        <v>45147.0000115741</v>
      </c>
      <c r="S17" s="6">
        <v>45170</v>
      </c>
      <c r="T17" s="4" t="s">
        <v>34</v>
      </c>
      <c r="U17" s="4">
        <v>3495</v>
      </c>
      <c r="V17" s="4">
        <v>0</v>
      </c>
      <c r="W17" s="4">
        <v>0</v>
      </c>
      <c r="X17" s="4" t="s">
        <v>87</v>
      </c>
      <c r="Y17" s="4" t="s">
        <v>42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45154</v>
      </c>
      <c r="G18" s="6">
        <v>45155</v>
      </c>
      <c r="H18" s="4">
        <v>2</v>
      </c>
      <c r="I18" s="4">
        <v>1</v>
      </c>
      <c r="J18" s="4">
        <v>2</v>
      </c>
      <c r="K18" s="4" t="s">
        <v>30</v>
      </c>
      <c r="L18" s="4">
        <v>560</v>
      </c>
      <c r="M18" s="4">
        <v>560</v>
      </c>
      <c r="N18" s="4" t="s">
        <v>91</v>
      </c>
      <c r="O18" s="4" t="s">
        <v>32</v>
      </c>
      <c r="P18" s="4" t="s">
        <v>33</v>
      </c>
      <c r="Q18" s="4">
        <v>0</v>
      </c>
      <c r="R18" s="8">
        <v>45148.0000115741</v>
      </c>
      <c r="S18" s="6">
        <v>45170</v>
      </c>
      <c r="T18" s="4" t="s">
        <v>34</v>
      </c>
      <c r="U18" s="4">
        <v>560</v>
      </c>
      <c r="V18" s="4">
        <v>0</v>
      </c>
      <c r="W18" s="4">
        <v>0</v>
      </c>
      <c r="X18" s="4" t="s">
        <v>42</v>
      </c>
      <c r="Y18" s="4" t="s">
        <v>92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89</v>
      </c>
      <c r="E19" s="4" t="s">
        <v>94</v>
      </c>
      <c r="F19" s="6">
        <v>45154</v>
      </c>
      <c r="G19" s="6">
        <v>45155</v>
      </c>
      <c r="H19" s="4">
        <v>1</v>
      </c>
      <c r="I19" s="4">
        <v>1</v>
      </c>
      <c r="J19" s="4">
        <v>1</v>
      </c>
      <c r="K19" s="4" t="s">
        <v>30</v>
      </c>
      <c r="L19" s="4">
        <v>360.5</v>
      </c>
      <c r="M19" s="4">
        <v>360.5</v>
      </c>
      <c r="N19" s="4" t="s">
        <v>95</v>
      </c>
      <c r="O19" s="4" t="s">
        <v>32</v>
      </c>
      <c r="P19" s="4" t="s">
        <v>33</v>
      </c>
      <c r="Q19" s="4">
        <v>0</v>
      </c>
      <c r="R19" s="8">
        <v>45148.0000115741</v>
      </c>
      <c r="S19" s="6">
        <v>45170</v>
      </c>
      <c r="T19" s="4" t="s">
        <v>34</v>
      </c>
      <c r="U19" s="4">
        <v>360.5</v>
      </c>
      <c r="V19" s="4">
        <v>0</v>
      </c>
      <c r="W19" s="4">
        <v>0</v>
      </c>
      <c r="X19" s="4" t="s">
        <v>42</v>
      </c>
      <c r="Y19" s="4" t="s">
        <v>42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70</v>
      </c>
      <c r="E20" s="4" t="s">
        <v>97</v>
      </c>
      <c r="F20" s="6">
        <v>45154</v>
      </c>
      <c r="G20" s="6">
        <v>45155</v>
      </c>
      <c r="H20" s="4">
        <v>1</v>
      </c>
      <c r="I20" s="4">
        <v>1</v>
      </c>
      <c r="J20" s="4">
        <v>1</v>
      </c>
      <c r="K20" s="4" t="s">
        <v>30</v>
      </c>
      <c r="L20" s="4">
        <v>290.5</v>
      </c>
      <c r="M20" s="4">
        <v>290.5</v>
      </c>
      <c r="N20" s="4" t="s">
        <v>98</v>
      </c>
      <c r="O20" s="4" t="s">
        <v>32</v>
      </c>
      <c r="P20" s="4" t="s">
        <v>33</v>
      </c>
      <c r="Q20" s="4">
        <v>0</v>
      </c>
      <c r="R20" s="8">
        <v>45152.0000115741</v>
      </c>
      <c r="S20" s="6">
        <v>45170</v>
      </c>
      <c r="T20" s="4" t="s">
        <v>34</v>
      </c>
      <c r="U20" s="4">
        <v>290.5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89</v>
      </c>
      <c r="E21" s="4" t="s">
        <v>90</v>
      </c>
      <c r="F21" s="6">
        <v>45154</v>
      </c>
      <c r="G21" s="6">
        <v>45155</v>
      </c>
      <c r="H21" s="4">
        <v>1</v>
      </c>
      <c r="I21" s="4">
        <v>1</v>
      </c>
      <c r="J21" s="4">
        <v>1</v>
      </c>
      <c r="K21" s="4" t="s">
        <v>30</v>
      </c>
      <c r="L21" s="4">
        <v>245</v>
      </c>
      <c r="M21" s="4">
        <v>245</v>
      </c>
      <c r="N21" s="4" t="s">
        <v>100</v>
      </c>
      <c r="O21" s="4" t="s">
        <v>32</v>
      </c>
      <c r="P21" s="4" t="s">
        <v>33</v>
      </c>
      <c r="Q21" s="4">
        <v>0</v>
      </c>
      <c r="R21" s="8">
        <v>45153.0000115741</v>
      </c>
      <c r="S21" s="6">
        <v>45170</v>
      </c>
      <c r="T21" s="4" t="s">
        <v>34</v>
      </c>
      <c r="U21" s="4">
        <v>245</v>
      </c>
      <c r="V21" s="4">
        <v>0</v>
      </c>
      <c r="W21" s="4">
        <v>0</v>
      </c>
      <c r="X21" s="4" t="s">
        <v>42</v>
      </c>
      <c r="Y21" s="4" t="s">
        <v>101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45154</v>
      </c>
      <c r="G22" s="6">
        <v>45155</v>
      </c>
      <c r="H22" s="4">
        <v>2</v>
      </c>
      <c r="I22" s="4">
        <v>1</v>
      </c>
      <c r="J22" s="4">
        <v>2</v>
      </c>
      <c r="K22" s="4" t="s">
        <v>30</v>
      </c>
      <c r="L22" s="4">
        <v>998.2</v>
      </c>
      <c r="M22" s="4">
        <v>998.2</v>
      </c>
      <c r="N22" s="4" t="s">
        <v>105</v>
      </c>
      <c r="O22" s="4" t="s">
        <v>32</v>
      </c>
      <c r="P22" s="4" t="s">
        <v>33</v>
      </c>
      <c r="Q22" s="4">
        <v>0</v>
      </c>
      <c r="R22" s="8">
        <v>45153</v>
      </c>
      <c r="S22" s="6">
        <v>45170</v>
      </c>
      <c r="T22" s="4" t="s">
        <v>34</v>
      </c>
      <c r="U22" s="4">
        <v>998.2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103</v>
      </c>
      <c r="E23" s="4" t="s">
        <v>107</v>
      </c>
      <c r="F23" s="6">
        <v>45154</v>
      </c>
      <c r="G23" s="6">
        <v>45155</v>
      </c>
      <c r="H23" s="4">
        <v>1</v>
      </c>
      <c r="I23" s="4">
        <v>1</v>
      </c>
      <c r="J23" s="4">
        <v>1</v>
      </c>
      <c r="K23" s="4" t="s">
        <v>30</v>
      </c>
      <c r="L23" s="4">
        <v>700</v>
      </c>
      <c r="M23" s="4">
        <v>700</v>
      </c>
      <c r="N23" s="4" t="s">
        <v>108</v>
      </c>
      <c r="O23" s="4" t="s">
        <v>32</v>
      </c>
      <c r="P23" s="4" t="s">
        <v>33</v>
      </c>
      <c r="Q23" s="4">
        <v>0</v>
      </c>
      <c r="R23" s="8">
        <v>45154</v>
      </c>
      <c r="S23" s="6">
        <v>45170</v>
      </c>
      <c r="T23" s="4" t="s">
        <v>34</v>
      </c>
      <c r="U23" s="4">
        <v>700</v>
      </c>
      <c r="V23" s="4">
        <v>0</v>
      </c>
      <c r="W23" s="4">
        <v>0</v>
      </c>
      <c r="X23" s="4" t="s">
        <v>42</v>
      </c>
      <c r="Y2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29" sqref="A29:D3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999225278429078</v>
      </c>
      <c r="B2" s="6">
        <v>45151</v>
      </c>
      <c r="C2" s="6">
        <v>45155</v>
      </c>
      <c r="D2" s="4">
        <v>2912</v>
      </c>
      <c r="E2" s="4" t="str">
        <f>VLOOKUP(A2,HOP!A:L,12,0)</f>
        <v>2912.00</v>
      </c>
      <c r="F2" s="4" t="str">
        <f>VLOOKUP(A2,HOP!A:C,3,0)</f>
        <v>3625153</v>
      </c>
      <c r="G2" s="4">
        <f>D2-E2</f>
        <v>0</v>
      </c>
      <c r="H2" s="4" t="str">
        <f>$H$1&amp;F2</f>
        <v>，3625153</v>
      </c>
      <c r="I2" s="4" t="str">
        <f>VLOOKUP(A2,HOP!A:U,21,0)</f>
        <v>直采</v>
      </c>
    </row>
    <row r="3" s="4" customFormat="1" spans="1:9">
      <c r="A3" s="5">
        <v>999225551424159</v>
      </c>
      <c r="B3" s="6">
        <v>45151</v>
      </c>
      <c r="C3" s="6">
        <v>45155</v>
      </c>
      <c r="D3" s="4">
        <v>3828</v>
      </c>
      <c r="E3" s="4" t="str">
        <f>VLOOKUP(A3,HOP!A:L,12,0)</f>
        <v>3828.00</v>
      </c>
      <c r="F3" s="4" t="str">
        <f>VLOOKUP(A3,HOP!A:C,3,0)</f>
        <v>3678216</v>
      </c>
      <c r="G3" s="4">
        <f t="shared" ref="G3:G21" si="0">D3-E3</f>
        <v>0</v>
      </c>
      <c r="H3" s="4" t="str">
        <f t="shared" ref="H3:H21" si="1">$H$1&amp;F3</f>
        <v>，3678216</v>
      </c>
      <c r="I3" s="4" t="str">
        <f>VLOOKUP(A3,HOP!A:U,21,0)</f>
        <v>直采</v>
      </c>
    </row>
    <row r="4" s="4" customFormat="1" spans="1:9">
      <c r="A4" s="5">
        <v>25637267287</v>
      </c>
      <c r="B4" s="6">
        <v>45152</v>
      </c>
      <c r="C4" s="6">
        <v>45155</v>
      </c>
      <c r="D4" s="4">
        <v>3495</v>
      </c>
      <c r="E4" s="4" t="str">
        <f>VLOOKUP(A4,HOP!A:L,12,0)</f>
        <v>3495.00</v>
      </c>
      <c r="F4" s="4" t="str">
        <f>VLOOKUP(A4,HOP!A:C,3,0)</f>
        <v>3695213</v>
      </c>
      <c r="G4" s="4">
        <f t="shared" si="0"/>
        <v>0</v>
      </c>
      <c r="H4" s="4" t="str">
        <f t="shared" si="1"/>
        <v>，3695213</v>
      </c>
      <c r="I4" s="4" t="str">
        <f>VLOOKUP(A4,HOP!A:U,21,0)</f>
        <v>直采</v>
      </c>
    </row>
    <row r="5" s="4" customFormat="1" spans="1:9">
      <c r="A5" s="5">
        <v>999225675275708</v>
      </c>
      <c r="B5" s="6">
        <v>45149</v>
      </c>
      <c r="C5" s="6">
        <v>45155</v>
      </c>
      <c r="D5" s="4">
        <v>6262</v>
      </c>
      <c r="E5" s="4" t="str">
        <f>VLOOKUP(A5,HOP!A:L,12,0)</f>
        <v>6262.00</v>
      </c>
      <c r="F5" s="4" t="str">
        <f>VLOOKUP(A5,HOP!A:C,3,0)</f>
        <v>3703995</v>
      </c>
      <c r="G5" s="4">
        <f t="shared" si="0"/>
        <v>0</v>
      </c>
      <c r="H5" s="4" t="str">
        <f t="shared" si="1"/>
        <v>，3703995</v>
      </c>
      <c r="I5" s="4" t="str">
        <f>VLOOKUP(A5,HOP!A:U,21,0)</f>
        <v>直采</v>
      </c>
    </row>
    <row r="6" s="4" customFormat="1" spans="1:9">
      <c r="A6" s="5">
        <v>999225746129019</v>
      </c>
      <c r="B6" s="6">
        <v>45151</v>
      </c>
      <c r="C6" s="6">
        <v>45155</v>
      </c>
      <c r="D6" s="4">
        <v>3744</v>
      </c>
      <c r="E6" s="4" t="str">
        <f>VLOOKUP(A6,HOP!A:L,12,0)</f>
        <v>3744.00</v>
      </c>
      <c r="F6" s="4" t="str">
        <f>VLOOKUP(A6,HOP!A:C,3,0)</f>
        <v>3719355</v>
      </c>
      <c r="G6" s="4">
        <f t="shared" si="0"/>
        <v>0</v>
      </c>
      <c r="H6" s="4" t="str">
        <f t="shared" si="1"/>
        <v>，3719355</v>
      </c>
      <c r="I6" s="4" t="str">
        <f>VLOOKUP(A6,HOP!A:U,21,0)</f>
        <v>直采</v>
      </c>
    </row>
    <row r="7" s="4" customFormat="1" spans="1:9">
      <c r="A7" s="5">
        <v>999225746199261</v>
      </c>
      <c r="B7" s="6">
        <v>45151</v>
      </c>
      <c r="C7" s="6">
        <v>45155</v>
      </c>
      <c r="D7" s="4">
        <v>3744</v>
      </c>
      <c r="E7" s="4" t="str">
        <f>VLOOKUP(A7,HOP!A:L,12,0)</f>
        <v>3744.00</v>
      </c>
      <c r="F7" s="4" t="str">
        <f>VLOOKUP(A7,HOP!A:C,3,0)</f>
        <v>3719374</v>
      </c>
      <c r="G7" s="4">
        <f t="shared" si="0"/>
        <v>0</v>
      </c>
      <c r="H7" s="4" t="str">
        <f t="shared" si="1"/>
        <v>，3719374</v>
      </c>
      <c r="I7" s="4" t="str">
        <f>VLOOKUP(A7,HOP!A:U,21,0)</f>
        <v>直采</v>
      </c>
    </row>
    <row r="8" s="4" customFormat="1" spans="1:9">
      <c r="A8" s="5">
        <v>999225749680984</v>
      </c>
      <c r="B8" s="6">
        <v>45151</v>
      </c>
      <c r="C8" s="6">
        <v>45155</v>
      </c>
      <c r="D8" s="4">
        <v>3744</v>
      </c>
      <c r="E8" s="4" t="str">
        <f>VLOOKUP(A8,HOP!A:L,12,0)</f>
        <v>3744.00</v>
      </c>
      <c r="F8" s="4" t="str">
        <f>VLOOKUP(A8,HOP!A:C,3,0)</f>
        <v>3720630</v>
      </c>
      <c r="G8" s="4">
        <f t="shared" si="0"/>
        <v>0</v>
      </c>
      <c r="H8" s="4" t="str">
        <f t="shared" si="1"/>
        <v>，3720630</v>
      </c>
      <c r="I8" s="4" t="str">
        <f>VLOOKUP(A8,HOP!A:U,21,0)</f>
        <v>直采</v>
      </c>
    </row>
    <row r="9" s="4" customFormat="1" spans="1:9">
      <c r="A9" s="5">
        <v>999225811645429</v>
      </c>
      <c r="B9" s="6">
        <v>45151</v>
      </c>
      <c r="C9" s="6">
        <v>45155</v>
      </c>
      <c r="D9" s="4">
        <v>4076</v>
      </c>
      <c r="E9" s="4" t="str">
        <f>VLOOKUP(A9,HOP!A:L,12,0)</f>
        <v>4076.00</v>
      </c>
      <c r="F9" s="4" t="str">
        <f>VLOOKUP(A9,HOP!A:C,3,0)</f>
        <v>3732957</v>
      </c>
      <c r="G9" s="4">
        <f t="shared" si="0"/>
        <v>0</v>
      </c>
      <c r="H9" s="4" t="str">
        <f t="shared" si="1"/>
        <v>，3732957</v>
      </c>
      <c r="I9" s="4" t="str">
        <f>VLOOKUP(A9,HOP!A:U,21,0)</f>
        <v>直采</v>
      </c>
    </row>
    <row r="10" s="4" customFormat="1" spans="1:9">
      <c r="A10" s="5">
        <v>999225873959962</v>
      </c>
      <c r="B10" s="6">
        <v>45154</v>
      </c>
      <c r="C10" s="6">
        <v>45155</v>
      </c>
      <c r="D10" s="4">
        <v>489.6</v>
      </c>
      <c r="E10" s="4" t="str">
        <f>VLOOKUP(A10,HOP!A:L,12,0)</f>
        <v>489.60</v>
      </c>
      <c r="F10" s="4" t="str">
        <f>VLOOKUP(A10,HOP!A:C,3,0)</f>
        <v>3745481</v>
      </c>
      <c r="G10" s="4">
        <f t="shared" si="0"/>
        <v>0</v>
      </c>
      <c r="H10" s="4" t="str">
        <f t="shared" si="1"/>
        <v>，3745481</v>
      </c>
      <c r="I10" s="4" t="str">
        <f>VLOOKUP(A10,HOP!A:U,21,0)</f>
        <v>直采</v>
      </c>
    </row>
    <row r="11" s="4" customFormat="1" hidden="1" spans="1:9">
      <c r="A11" s="5">
        <v>999225889691175</v>
      </c>
      <c r="B11" s="6">
        <v>45154</v>
      </c>
      <c r="C11" s="6">
        <v>45155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999225891149741</v>
      </c>
      <c r="B12" s="6">
        <v>45154</v>
      </c>
      <c r="C12" s="6">
        <v>45155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999225892006483</v>
      </c>
      <c r="B13" s="6">
        <v>45152</v>
      </c>
      <c r="C13" s="6">
        <v>45155</v>
      </c>
      <c r="D13" s="4">
        <v>3495</v>
      </c>
      <c r="E13" s="4" t="str">
        <f>VLOOKUP(A13,HOP!A:L,12,0)</f>
        <v>3495.00</v>
      </c>
      <c r="F13" s="4" t="str">
        <f>VLOOKUP(A13,HOP!A:C,3,0)</f>
        <v>3748718</v>
      </c>
      <c r="G13" s="4">
        <f t="shared" si="0"/>
        <v>0</v>
      </c>
      <c r="H13" s="4" t="str">
        <f t="shared" si="1"/>
        <v>，3748718</v>
      </c>
      <c r="I13" s="4" t="str">
        <f>VLOOKUP(A13,HOP!A:U,21,0)</f>
        <v>直采</v>
      </c>
    </row>
    <row r="14" s="4" customFormat="1" spans="1:9">
      <c r="A14" s="5">
        <v>999225929951861</v>
      </c>
      <c r="B14" s="6">
        <v>45153</v>
      </c>
      <c r="C14" s="6">
        <v>45155</v>
      </c>
      <c r="D14" s="4">
        <v>2288</v>
      </c>
      <c r="E14" s="4" t="str">
        <f>VLOOKUP(A14,HOP!A:L,12,0)</f>
        <v>2288.00</v>
      </c>
      <c r="F14" s="4" t="str">
        <f>VLOOKUP(A14,HOP!A:C,3,0)</f>
        <v>3755050</v>
      </c>
      <c r="G14" s="4">
        <f t="shared" si="0"/>
        <v>0</v>
      </c>
      <c r="H14" s="4" t="str">
        <f t="shared" si="1"/>
        <v>，3755050</v>
      </c>
      <c r="I14" s="4" t="str">
        <f>VLOOKUP(A14,HOP!A:U,21,0)</f>
        <v>直采</v>
      </c>
    </row>
    <row r="15" s="4" customFormat="1" spans="1:9">
      <c r="A15" s="5">
        <v>999225938567133</v>
      </c>
      <c r="B15" s="6">
        <v>45152</v>
      </c>
      <c r="C15" s="6">
        <v>45155</v>
      </c>
      <c r="D15" s="4">
        <v>3495</v>
      </c>
      <c r="E15" s="4" t="str">
        <f>VLOOKUP(A15,HOP!A:L,12,0)</f>
        <v>3495.00</v>
      </c>
      <c r="F15" s="4" t="str">
        <f>VLOOKUP(A15,HOP!A:C,3,0)</f>
        <v>3758112</v>
      </c>
      <c r="G15" s="4">
        <f t="shared" si="0"/>
        <v>0</v>
      </c>
      <c r="H15" s="4" t="str">
        <f t="shared" si="1"/>
        <v>，3758112</v>
      </c>
      <c r="I15" s="4" t="str">
        <f>VLOOKUP(A15,HOP!A:U,21,0)</f>
        <v>直采</v>
      </c>
    </row>
    <row r="16" s="4" customFormat="1" hidden="1" spans="1:10">
      <c r="A16" s="9" t="s">
        <v>110</v>
      </c>
      <c r="B16" s="6">
        <v>45154</v>
      </c>
      <c r="C16" s="6">
        <v>45155</v>
      </c>
      <c r="D16" s="4">
        <v>560</v>
      </c>
      <c r="E16" s="4">
        <v>560</v>
      </c>
      <c r="F16" s="10" t="s">
        <v>111</v>
      </c>
      <c r="G16" s="4">
        <f t="shared" si="0"/>
        <v>0</v>
      </c>
      <c r="H16" s="4" t="str">
        <f t="shared" si="1"/>
        <v>，202308101956460021</v>
      </c>
      <c r="I16" s="4" t="e">
        <f>VLOOKUP(A16,HOP!A:U,21,0)</f>
        <v>#N/A</v>
      </c>
      <c r="J16" s="7">
        <v>8.1</v>
      </c>
    </row>
    <row r="17" s="4" customFormat="1" hidden="1" spans="1:10">
      <c r="A17" s="9" t="s">
        <v>112</v>
      </c>
      <c r="B17" s="6">
        <v>45154</v>
      </c>
      <c r="C17" s="6">
        <v>45155</v>
      </c>
      <c r="D17" s="4">
        <v>360.5</v>
      </c>
      <c r="E17" s="4">
        <v>360.5</v>
      </c>
      <c r="F17" s="10" t="s">
        <v>113</v>
      </c>
      <c r="G17" s="4">
        <f t="shared" si="0"/>
        <v>0</v>
      </c>
      <c r="H17" s="4" t="str">
        <f t="shared" si="1"/>
        <v>，202308101909010068</v>
      </c>
      <c r="I17" s="4" t="e">
        <f>VLOOKUP(A17,HOP!A:U,21,0)</f>
        <v>#N/A</v>
      </c>
      <c r="J17" s="7">
        <v>8.1</v>
      </c>
    </row>
    <row r="18" s="4" customFormat="1" hidden="1" spans="1:10">
      <c r="A18" s="9" t="s">
        <v>114</v>
      </c>
      <c r="B18" s="6">
        <v>45154</v>
      </c>
      <c r="C18" s="6">
        <v>45155</v>
      </c>
      <c r="D18" s="4">
        <v>290.5</v>
      </c>
      <c r="E18" s="4">
        <v>290.5</v>
      </c>
      <c r="F18" s="10" t="s">
        <v>115</v>
      </c>
      <c r="G18" s="4">
        <f t="shared" si="0"/>
        <v>0</v>
      </c>
      <c r="H18" s="4" t="str">
        <f t="shared" si="1"/>
        <v>，202308141541530025</v>
      </c>
      <c r="I18" s="4" t="e">
        <f>VLOOKUP(A18,HOP!A:U,21,0)</f>
        <v>#N/A</v>
      </c>
      <c r="J18" s="4">
        <v>8.14</v>
      </c>
    </row>
    <row r="19" s="4" customFormat="1" hidden="1" spans="1:10">
      <c r="A19" s="9" t="s">
        <v>116</v>
      </c>
      <c r="B19" s="6">
        <v>45154</v>
      </c>
      <c r="C19" s="6">
        <v>45155</v>
      </c>
      <c r="D19" s="4">
        <v>245</v>
      </c>
      <c r="E19" s="4">
        <v>245</v>
      </c>
      <c r="F19" s="10" t="s">
        <v>117</v>
      </c>
      <c r="G19" s="4">
        <f t="shared" si="0"/>
        <v>0</v>
      </c>
      <c r="H19" s="4" t="str">
        <f t="shared" si="1"/>
        <v>，202308152050000021</v>
      </c>
      <c r="I19" s="4" t="e">
        <f>VLOOKUP(A19,HOP!A:U,21,0)</f>
        <v>#N/A</v>
      </c>
      <c r="J19" s="4">
        <v>8.15</v>
      </c>
    </row>
    <row r="20" s="4" customFormat="1" hidden="1" spans="1:10">
      <c r="A20" s="9" t="s">
        <v>118</v>
      </c>
      <c r="B20" s="6">
        <v>45154</v>
      </c>
      <c r="C20" s="6">
        <v>45155</v>
      </c>
      <c r="D20" s="4">
        <v>998.2</v>
      </c>
      <c r="E20" s="4">
        <v>998.2</v>
      </c>
      <c r="F20" s="10" t="s">
        <v>119</v>
      </c>
      <c r="G20" s="4">
        <f t="shared" si="0"/>
        <v>0</v>
      </c>
      <c r="H20" s="4" t="str">
        <f t="shared" si="1"/>
        <v>，202308152142450068</v>
      </c>
      <c r="I20" s="4" t="e">
        <f>VLOOKUP(A20,HOP!A:U,21,0)</f>
        <v>#N/A</v>
      </c>
      <c r="J20" s="4">
        <v>8.15</v>
      </c>
    </row>
    <row r="21" s="4" customFormat="1" hidden="1" spans="1:10">
      <c r="A21" s="9" t="s">
        <v>120</v>
      </c>
      <c r="B21" s="6">
        <v>45154</v>
      </c>
      <c r="C21" s="6">
        <v>45155</v>
      </c>
      <c r="D21" s="4">
        <v>700</v>
      </c>
      <c r="E21" s="4">
        <v>700</v>
      </c>
      <c r="F21" s="10" t="s">
        <v>121</v>
      </c>
      <c r="G21" s="4">
        <f t="shared" si="0"/>
        <v>0</v>
      </c>
      <c r="H21" s="4" t="str">
        <f t="shared" si="1"/>
        <v>，202308162104190071</v>
      </c>
      <c r="I21" s="4" t="e">
        <f>VLOOKUP(A21,HOP!A:U,21,0)</f>
        <v>#N/A</v>
      </c>
      <c r="J21" s="4">
        <v>8.16</v>
      </c>
    </row>
    <row r="23" spans="4:4">
      <c r="D23" s="4">
        <f>SUM(D2:D22)</f>
        <v>44726.8</v>
      </c>
    </row>
    <row r="29" spans="1:4">
      <c r="A29" s="4" t="s">
        <v>122</v>
      </c>
      <c r="C29" s="4">
        <v>41572.6</v>
      </c>
      <c r="D29" s="4">
        <v>44816.39</v>
      </c>
    </row>
    <row r="30" spans="1:4">
      <c r="A30" s="4" t="s">
        <v>123</v>
      </c>
      <c r="C30" s="4">
        <v>3154.2</v>
      </c>
      <c r="D30" s="4">
        <v>3400.31</v>
      </c>
    </row>
    <row r="31" spans="1:4">
      <c r="A31" s="4" t="s">
        <v>124</v>
      </c>
      <c r="C31" s="4">
        <f>SUBTOTAL(9,C29:C30)</f>
        <v>44726.8</v>
      </c>
      <c r="D31" s="4">
        <f>SUBTOTAL(9,D29:D30)</f>
        <v>48216.7</v>
      </c>
    </row>
    <row r="32" spans="1:1">
      <c r="A32" s="4" t="s">
        <v>125</v>
      </c>
    </row>
  </sheetData>
  <autoFilter ref="A1:XFD23">
    <filterColumn colId="3">
      <filters blank="1">
        <filter val="560"/>
        <filter val="700"/>
        <filter val="2912"/>
        <filter val="6262"/>
        <filter val="998.2"/>
        <filter val="3744"/>
        <filter val="245"/>
        <filter val="3495"/>
        <filter val="290.5"/>
        <filter val="360.5"/>
        <filter val="4076"/>
        <filter val="489.6"/>
        <filter val="2288"/>
        <filter val="3828"/>
        <filter val="44726.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999225938567133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  <c r="V2" s="1" t="s">
        <v>162</v>
      </c>
    </row>
    <row r="3" s="1" customFormat="1" spans="1:22">
      <c r="A3" s="3">
        <v>999225929951861</v>
      </c>
      <c r="B3" s="1" t="s">
        <v>145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150</v>
      </c>
      <c r="H3" s="1" t="s">
        <v>151</v>
      </c>
      <c r="I3" s="1" t="s">
        <v>167</v>
      </c>
      <c r="J3" s="1" t="s">
        <v>153</v>
      </c>
      <c r="K3" s="1" t="s">
        <v>167</v>
      </c>
      <c r="L3" s="1" t="s">
        <v>167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168</v>
      </c>
      <c r="S3" s="1" t="s">
        <v>159</v>
      </c>
      <c r="T3" s="1" t="s">
        <v>160</v>
      </c>
      <c r="U3" s="1" t="s">
        <v>161</v>
      </c>
      <c r="V3" s="1" t="s">
        <v>162</v>
      </c>
    </row>
    <row r="4" s="1" customFormat="1" spans="1:22">
      <c r="A4" s="3">
        <v>999225892006483</v>
      </c>
      <c r="B4" s="1" t="s">
        <v>169</v>
      </c>
      <c r="C4" s="1" t="s">
        <v>170</v>
      </c>
      <c r="D4" s="1" t="s">
        <v>147</v>
      </c>
      <c r="E4" s="1" t="s">
        <v>171</v>
      </c>
      <c r="F4" s="1" t="s">
        <v>149</v>
      </c>
      <c r="G4" s="1" t="s">
        <v>150</v>
      </c>
      <c r="H4" s="1" t="s">
        <v>151</v>
      </c>
      <c r="I4" s="1" t="s">
        <v>152</v>
      </c>
      <c r="J4" s="1" t="s">
        <v>153</v>
      </c>
      <c r="K4" s="1" t="s">
        <v>152</v>
      </c>
      <c r="L4" s="1" t="s">
        <v>152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172</v>
      </c>
      <c r="S4" s="1" t="s">
        <v>159</v>
      </c>
      <c r="T4" s="1" t="s">
        <v>160</v>
      </c>
      <c r="U4" s="1" t="s">
        <v>161</v>
      </c>
      <c r="V4" s="1" t="s">
        <v>162</v>
      </c>
    </row>
    <row r="5" s="1" customFormat="1" spans="1:22">
      <c r="A5" s="3">
        <v>999225873959962</v>
      </c>
      <c r="B5" s="1" t="s">
        <v>173</v>
      </c>
      <c r="C5" s="1" t="s">
        <v>174</v>
      </c>
      <c r="D5" s="1" t="s">
        <v>175</v>
      </c>
      <c r="E5" s="1" t="s">
        <v>176</v>
      </c>
      <c r="F5" s="1" t="s">
        <v>177</v>
      </c>
      <c r="G5" s="1" t="s">
        <v>150</v>
      </c>
      <c r="H5" s="1" t="s">
        <v>151</v>
      </c>
      <c r="I5" s="1" t="s">
        <v>178</v>
      </c>
      <c r="J5" s="1" t="s">
        <v>153</v>
      </c>
      <c r="K5" s="1" t="s">
        <v>178</v>
      </c>
      <c r="L5" s="1" t="s">
        <v>178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179</v>
      </c>
      <c r="S5" s="1" t="s">
        <v>159</v>
      </c>
      <c r="T5" s="1" t="s">
        <v>160</v>
      </c>
      <c r="U5" s="1" t="s">
        <v>161</v>
      </c>
      <c r="V5" s="1" t="s">
        <v>162</v>
      </c>
    </row>
    <row r="6" s="1" customFormat="1" spans="1:22">
      <c r="A6" s="3">
        <v>999225811645429</v>
      </c>
      <c r="B6" s="1" t="s">
        <v>180</v>
      </c>
      <c r="C6" s="1" t="s">
        <v>181</v>
      </c>
      <c r="D6" s="1" t="s">
        <v>164</v>
      </c>
      <c r="E6" s="1" t="s">
        <v>182</v>
      </c>
      <c r="F6" s="1" t="s">
        <v>183</v>
      </c>
      <c r="G6" s="1" t="s">
        <v>150</v>
      </c>
      <c r="H6" s="1" t="s">
        <v>151</v>
      </c>
      <c r="I6" s="1" t="s">
        <v>184</v>
      </c>
      <c r="J6" s="1" t="s">
        <v>153</v>
      </c>
      <c r="K6" s="1" t="s">
        <v>184</v>
      </c>
      <c r="L6" s="1" t="s">
        <v>184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185</v>
      </c>
      <c r="S6" s="1" t="s">
        <v>159</v>
      </c>
      <c r="T6" s="1" t="s">
        <v>160</v>
      </c>
      <c r="U6" s="1" t="s">
        <v>161</v>
      </c>
      <c r="V6" s="1" t="s">
        <v>162</v>
      </c>
    </row>
    <row r="7" s="1" customFormat="1" spans="1:22">
      <c r="A7" s="3">
        <v>999225749680984</v>
      </c>
      <c r="B7" s="1" t="s">
        <v>186</v>
      </c>
      <c r="C7" s="1" t="s">
        <v>187</v>
      </c>
      <c r="D7" s="1" t="s">
        <v>164</v>
      </c>
      <c r="E7" s="1" t="s">
        <v>188</v>
      </c>
      <c r="F7" s="1" t="s">
        <v>183</v>
      </c>
      <c r="G7" s="1" t="s">
        <v>150</v>
      </c>
      <c r="H7" s="1" t="s">
        <v>151</v>
      </c>
      <c r="I7" s="1" t="s">
        <v>189</v>
      </c>
      <c r="J7" s="1" t="s">
        <v>153</v>
      </c>
      <c r="K7" s="1" t="s">
        <v>189</v>
      </c>
      <c r="L7" s="1" t="s">
        <v>189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190</v>
      </c>
      <c r="S7" s="1" t="s">
        <v>159</v>
      </c>
      <c r="T7" s="1" t="s">
        <v>160</v>
      </c>
      <c r="U7" s="1" t="s">
        <v>161</v>
      </c>
      <c r="V7" s="1" t="s">
        <v>162</v>
      </c>
    </row>
    <row r="8" s="1" customFormat="1" spans="1:22">
      <c r="A8" s="3">
        <v>999225746199261</v>
      </c>
      <c r="B8" s="1" t="s">
        <v>191</v>
      </c>
      <c r="C8" s="1" t="s">
        <v>192</v>
      </c>
      <c r="D8" s="1" t="s">
        <v>164</v>
      </c>
      <c r="E8" s="1" t="s">
        <v>193</v>
      </c>
      <c r="F8" s="1" t="s">
        <v>183</v>
      </c>
      <c r="G8" s="1" t="s">
        <v>150</v>
      </c>
      <c r="H8" s="1" t="s">
        <v>151</v>
      </c>
      <c r="I8" s="1" t="s">
        <v>189</v>
      </c>
      <c r="J8" s="1" t="s">
        <v>153</v>
      </c>
      <c r="K8" s="1" t="s">
        <v>189</v>
      </c>
      <c r="L8" s="1" t="s">
        <v>189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194</v>
      </c>
      <c r="S8" s="1" t="s">
        <v>159</v>
      </c>
      <c r="T8" s="1" t="s">
        <v>160</v>
      </c>
      <c r="U8" s="1" t="s">
        <v>161</v>
      </c>
      <c r="V8" s="1" t="s">
        <v>162</v>
      </c>
    </row>
    <row r="9" s="1" customFormat="1" spans="1:22">
      <c r="A9" s="3">
        <v>999225746129019</v>
      </c>
      <c r="B9" s="1" t="s">
        <v>191</v>
      </c>
      <c r="C9" s="1" t="s">
        <v>195</v>
      </c>
      <c r="D9" s="1" t="s">
        <v>164</v>
      </c>
      <c r="E9" s="1" t="s">
        <v>196</v>
      </c>
      <c r="F9" s="1" t="s">
        <v>183</v>
      </c>
      <c r="G9" s="1" t="s">
        <v>150</v>
      </c>
      <c r="H9" s="1" t="s">
        <v>151</v>
      </c>
      <c r="I9" s="1" t="s">
        <v>189</v>
      </c>
      <c r="J9" s="1" t="s">
        <v>153</v>
      </c>
      <c r="K9" s="1" t="s">
        <v>189</v>
      </c>
      <c r="L9" s="1" t="s">
        <v>189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197</v>
      </c>
      <c r="S9" s="1" t="s">
        <v>159</v>
      </c>
      <c r="T9" s="1" t="s">
        <v>160</v>
      </c>
      <c r="U9" s="1" t="s">
        <v>161</v>
      </c>
      <c r="V9" s="1" t="s">
        <v>162</v>
      </c>
    </row>
    <row r="10" s="1" customFormat="1" spans="1:22">
      <c r="A10" s="3">
        <v>999225675275708</v>
      </c>
      <c r="B10" s="1" t="s">
        <v>198</v>
      </c>
      <c r="C10" s="1" t="s">
        <v>199</v>
      </c>
      <c r="D10" s="1" t="s">
        <v>164</v>
      </c>
      <c r="E10" s="1" t="s">
        <v>200</v>
      </c>
      <c r="F10" s="1" t="s">
        <v>201</v>
      </c>
      <c r="G10" s="1" t="s">
        <v>150</v>
      </c>
      <c r="H10" s="1" t="s">
        <v>151</v>
      </c>
      <c r="I10" s="1" t="s">
        <v>202</v>
      </c>
      <c r="J10" s="1" t="s">
        <v>153</v>
      </c>
      <c r="K10" s="1" t="s">
        <v>202</v>
      </c>
      <c r="L10" s="1" t="s">
        <v>202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203</v>
      </c>
      <c r="S10" s="1" t="s">
        <v>159</v>
      </c>
      <c r="T10" s="1" t="s">
        <v>160</v>
      </c>
      <c r="U10" s="1" t="s">
        <v>161</v>
      </c>
      <c r="V10" s="1" t="s">
        <v>162</v>
      </c>
    </row>
    <row r="11" s="1" customFormat="1" spans="1:22">
      <c r="A11" s="3">
        <v>25637267287</v>
      </c>
      <c r="B11" s="1" t="s">
        <v>204</v>
      </c>
      <c r="C11" s="1" t="s">
        <v>205</v>
      </c>
      <c r="D11" s="1" t="s">
        <v>147</v>
      </c>
      <c r="E11" s="1" t="s">
        <v>206</v>
      </c>
      <c r="F11" s="1" t="s">
        <v>149</v>
      </c>
      <c r="G11" s="1" t="s">
        <v>150</v>
      </c>
      <c r="H11" s="1" t="s">
        <v>151</v>
      </c>
      <c r="I11" s="1" t="s">
        <v>152</v>
      </c>
      <c r="J11" s="1" t="s">
        <v>153</v>
      </c>
      <c r="K11" s="1" t="s">
        <v>152</v>
      </c>
      <c r="L11" s="1" t="s">
        <v>152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207</v>
      </c>
      <c r="S11" s="1" t="s">
        <v>159</v>
      </c>
      <c r="T11" s="1" t="s">
        <v>160</v>
      </c>
      <c r="U11" s="1" t="s">
        <v>161</v>
      </c>
      <c r="V11" s="1" t="s">
        <v>162</v>
      </c>
    </row>
    <row r="12" s="1" customFormat="1" spans="1:22">
      <c r="A12" s="3">
        <v>999225551424159</v>
      </c>
      <c r="B12" s="1" t="s">
        <v>208</v>
      </c>
      <c r="C12" s="1" t="s">
        <v>209</v>
      </c>
      <c r="D12" s="1" t="s">
        <v>164</v>
      </c>
      <c r="E12" s="1" t="s">
        <v>210</v>
      </c>
      <c r="F12" s="1" t="s">
        <v>183</v>
      </c>
      <c r="G12" s="1" t="s">
        <v>150</v>
      </c>
      <c r="H12" s="1" t="s">
        <v>151</v>
      </c>
      <c r="I12" s="1" t="s">
        <v>211</v>
      </c>
      <c r="J12" s="1" t="s">
        <v>153</v>
      </c>
      <c r="K12" s="1" t="s">
        <v>211</v>
      </c>
      <c r="L12" s="1" t="s">
        <v>211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212</v>
      </c>
      <c r="S12" s="1" t="s">
        <v>159</v>
      </c>
      <c r="T12" s="1" t="s">
        <v>160</v>
      </c>
      <c r="U12" s="1" t="s">
        <v>161</v>
      </c>
      <c r="V12" s="1" t="s">
        <v>162</v>
      </c>
    </row>
    <row r="13" s="1" customFormat="1" spans="1:22">
      <c r="A13" s="3">
        <v>999225278429078</v>
      </c>
      <c r="B13" s="1" t="s">
        <v>213</v>
      </c>
      <c r="C13" s="1" t="s">
        <v>214</v>
      </c>
      <c r="D13" s="1" t="s">
        <v>215</v>
      </c>
      <c r="E13" s="1" t="s">
        <v>216</v>
      </c>
      <c r="F13" s="1" t="s">
        <v>183</v>
      </c>
      <c r="G13" s="1" t="s">
        <v>150</v>
      </c>
      <c r="H13" s="1" t="s">
        <v>151</v>
      </c>
      <c r="I13" s="1" t="s">
        <v>217</v>
      </c>
      <c r="J13" s="1" t="s">
        <v>153</v>
      </c>
      <c r="K13" s="1" t="s">
        <v>217</v>
      </c>
      <c r="L13" s="1" t="s">
        <v>217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218</v>
      </c>
      <c r="S13" s="1" t="s">
        <v>159</v>
      </c>
      <c r="T13" s="1" t="s">
        <v>160</v>
      </c>
      <c r="U13" s="1" t="s">
        <v>161</v>
      </c>
      <c r="V13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