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<sst xmlns="http://schemas.openxmlformats.org/spreadsheetml/2006/main" count="388" uniqueCount="186">
  <si>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</si>
  <si>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</si>
  <si>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</si>
  <si>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</si>
  <si>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</si>
  <si>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</si>
  <si>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</si>
  <si>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</si>
  <si>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</si>
  <si>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</si>
  <si>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</si>
  <si>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</si>
  <si>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</si>
  <si>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</si>
  <si>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</si>
  <si>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</si>
  <si>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</si>
  <si>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</si>
  <si>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</si>
  <si>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</si>
  <si>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</si>
  <si>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</si>
  <si>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</si>
  <si>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</si>
  <si>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</si>
  <si>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999225035607875	</t>
  </si>
  <si>
    <t>Ctrip</t>
  </si>
  <si>
    <t>正常</t>
  </si>
  <si>
    <t>[曼谷]曼谷林布兰套房酒店(Rembrandt Hotel and Suites Bangkok)(11214133)</t>
  </si>
  <si>
    <t>高级房(至少连住2晚及以上)</t>
  </si>
  <si>
    <t>USD</t>
  </si>
  <si>
    <t>KIM/JISOO</t>
  </si>
  <si>
    <t>CA6352230904USD-W</t>
  </si>
  <si>
    <t>未提现</t>
  </si>
  <si>
    <t>携程开票</t>
  </si>
  <si>
    <t xml:space="preserve">3571655	</t>
  </si>
  <si>
    <t xml:space="preserve">127291756	</t>
  </si>
  <si>
    <t xml:space="preserve">999225124166617	</t>
  </si>
  <si>
    <t>高级房(至少连住2晚及以上)&lt;早餐&gt;</t>
  </si>
  <si>
    <t>Jeong/YuRim</t>
  </si>
  <si>
    <t xml:space="preserve">3593042	</t>
  </si>
  <si>
    <t xml:space="preserve">127677256	</t>
  </si>
  <si>
    <t xml:space="preserve">999225523661239	</t>
  </si>
  <si>
    <t>Park/Taemoon</t>
  </si>
  <si>
    <t xml:space="preserve">3672715	</t>
  </si>
  <si>
    <t xml:space="preserve">128404506 - 8	</t>
  </si>
  <si>
    <t xml:space="preserve">999225533864014	</t>
  </si>
  <si>
    <t>[曼谷]曼谷素坤逸55号通罗中心点大酒店(Grande Centre Point Sukhumvit 55 Bangkok)(23861597)</t>
  </si>
  <si>
    <t>两卧室家庭套房(至少连住2晚及以上)&lt;早餐&gt;</t>
  </si>
  <si>
    <t>Sizto/Man kwan</t>
  </si>
  <si>
    <t xml:space="preserve">3674130	</t>
  </si>
  <si>
    <t xml:space="preserve">291807	</t>
  </si>
  <si>
    <t xml:space="preserve">999225541549987	</t>
  </si>
  <si>
    <t>Dho/Kyoungmin</t>
  </si>
  <si>
    <t xml:space="preserve">3676524	</t>
  </si>
  <si>
    <t xml:space="preserve">128423757	</t>
  </si>
  <si>
    <t xml:space="preserve">999225542830976	</t>
  </si>
  <si>
    <t>[曼谷]曼谷素坤逸 15 瑞享饭店(Mövenpick Hotel Sukhumvit 15 Bangkok)(23861570)</t>
  </si>
  <si>
    <t>高级双床房(至少连住2晚及以上)&lt;早餐&gt;</t>
  </si>
  <si>
    <t>HAUNG/CHENGYAO,DING/ZHENSHENG</t>
  </si>
  <si>
    <t xml:space="preserve">3676949	</t>
  </si>
  <si>
    <t xml:space="preserve">731237	</t>
  </si>
  <si>
    <t xml:space="preserve">999225691686690	</t>
  </si>
  <si>
    <t>两卧室家庭套房(至少连住2晚及以上)</t>
  </si>
  <si>
    <t>WU/BAOHONG,WU/YUE,WANG/AIQIN,WU/ZHONGXING</t>
  </si>
  <si>
    <t xml:space="preserve">3707110	</t>
  </si>
  <si>
    <t xml:space="preserve">293040	</t>
  </si>
  <si>
    <t>退单</t>
  </si>
  <si>
    <t xml:space="preserve">999226118109930	</t>
  </si>
  <si>
    <t>[普吉岛]客莱福巴东普吉岛酒店(Hotel Clover Patong Phuket)(16925723)</t>
  </si>
  <si>
    <t>尊贵房（带阳台）(至少连住2晚及以上)&lt;早餐&gt;</t>
  </si>
  <si>
    <t>BAI/XIAOXIONG,YE/WEIJIA,FENG/MIN,CAO/JUNQING</t>
  </si>
  <si>
    <t xml:space="preserve">3795816	</t>
  </si>
  <si>
    <t xml:space="preserve">313860	</t>
  </si>
  <si>
    <t xml:space="preserve">999226280721975	</t>
  </si>
  <si>
    <t>[曼谷]曼谷素坤逸航站 21 中心酒店(Grande Centre Point Hotel Terminal 21)(8628098)</t>
  </si>
  <si>
    <t>豪华尊贵房(至少连住2晚及以上)</t>
  </si>
  <si>
    <t>XU/LING</t>
  </si>
  <si>
    <t xml:space="preserve">3824375	</t>
  </si>
  <si>
    <t xml:space="preserve">	</t>
  </si>
  <si>
    <t>取消</t>
  </si>
  <si>
    <t xml:space="preserve">999226336513455	</t>
  </si>
  <si>
    <t>尊贵豪华双床房(至少连住2晚及以上)</t>
  </si>
  <si>
    <t>Kato/Yuko</t>
  </si>
  <si>
    <t xml:space="preserve">3829714	</t>
  </si>
  <si>
    <t xml:space="preserve">447052	</t>
  </si>
  <si>
    <t>，</t>
  </si>
  <si>
    <t>A230904150311481</t>
  </si>
  <si>
    <t>USD / THB 当前参考汇率: 35.144</t>
  </si>
  <si>
    <t>总计： 3435.75 USD/
120746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</si>
  <si>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</si>
  <si>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</si>
  <si>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</si>
  <si>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</si>
  <si>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</si>
  <si>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</si>
  <si>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</si>
  <si>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</si>
  <si>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</si>
  <si>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</si>
  <si>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</si>
  <si>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</si>
  <si>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</si>
  <si>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</si>
  <si>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</si>
  <si>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</si>
  <si>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</si>
  <si>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</si>
  <si>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</si>
  <si>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2023-08-24</t>
  </si>
  <si>
    <t>3829714</t>
  </si>
  <si>
    <t>曼谷素坤逸航站 21 中心酒店 (政府卫生认证)</t>
  </si>
  <si>
    <t>Kato Yuko</t>
  </si>
  <si>
    <t>2023-09-01</t>
  </si>
  <si>
    <t>2023-09-03</t>
  </si>
  <si>
    <t>退房日周结</t>
  </si>
  <si>
    <t>4031.97</t>
  </si>
  <si>
    <t>552.68</t>
  </si>
  <si>
    <t>0</t>
  </si>
  <si>
    <t>0.00</t>
  </si>
  <si>
    <t>携程国际直连(CIT)</t>
  </si>
  <si>
    <t>01.011176</t>
  </si>
  <si>
    <t>2023-08-24 20:25:54</t>
  </si>
  <si>
    <t>否</t>
  </si>
  <si>
    <t>CIT(Thailand) CO,. Ltd</t>
  </si>
  <si>
    <t>直采</t>
  </si>
  <si>
    <t>泰国</t>
  </si>
  <si>
    <t>2023-08-17</t>
  </si>
  <si>
    <t>3795816</t>
  </si>
  <si>
    <t>客莱福巴东普吉岛酒店 (SHA Plus+)</t>
  </si>
  <si>
    <t>BAI XIAOXIONG,YE WEIJIA,FENG MIN,CAO JUNQING</t>
  </si>
  <si>
    <t>2023-08-29</t>
  </si>
  <si>
    <t>3277.92</t>
  </si>
  <si>
    <t>448.06</t>
  </si>
  <si>
    <t>2023-08-17 18:27:07</t>
  </si>
  <si>
    <t>2023-07-30</t>
  </si>
  <si>
    <t>3707110</t>
  </si>
  <si>
    <t>曼谷素坤逸55号通罗中心点大酒店 (政府卫生认证)</t>
  </si>
  <si>
    <t>WU BAOHONG,WU YUE,WANG AIQIN,WU ZHONGXING</t>
  </si>
  <si>
    <t>2023-08-25</t>
  </si>
  <si>
    <t>2023-08-28</t>
  </si>
  <si>
    <t>5241.00</t>
  </si>
  <si>
    <t>731.37</t>
  </si>
  <si>
    <t>139.55</t>
  </si>
  <si>
    <t>-591</t>
  </si>
  <si>
    <t>-4241</t>
  </si>
  <si>
    <t>2023-07-30 15:06:42</t>
  </si>
  <si>
    <t>2023-07-24</t>
  </si>
  <si>
    <t>3676949</t>
  </si>
  <si>
    <t>曼谷素坤逸 15 瑞享饭店 (SHA Plus+)</t>
  </si>
  <si>
    <t>HUANG/CHENGYAO,DING/ZHENSHENG</t>
  </si>
  <si>
    <t>2023-08-27</t>
  </si>
  <si>
    <t>4129.96</t>
  </si>
  <si>
    <t>573.16</t>
  </si>
  <si>
    <t>2023-07-24 11:56:32</t>
  </si>
  <si>
    <t>3676524</t>
  </si>
  <si>
    <t>曼谷瑞博朗得酒店</t>
  </si>
  <si>
    <t>Dho Kyoungmin</t>
  </si>
  <si>
    <t>2023-08-31</t>
  </si>
  <si>
    <t>1171.92</t>
  </si>
  <si>
    <t>162.64</t>
  </si>
  <si>
    <t>2023-07-24 14:27:49</t>
  </si>
  <si>
    <t>2023-07-23</t>
  </si>
  <si>
    <t>3674130</t>
  </si>
  <si>
    <t>Sizto Man kwan</t>
  </si>
  <si>
    <t>5859.02</t>
  </si>
  <si>
    <t>813.12</t>
  </si>
  <si>
    <t>2023-07-23 16:41:54</t>
  </si>
  <si>
    <t>3672715</t>
  </si>
  <si>
    <t>Park Taemoon</t>
  </si>
  <si>
    <t>2988.31</t>
  </si>
  <si>
    <t>414.72</t>
  </si>
  <si>
    <t>2023-07-23 19:29:39</t>
  </si>
  <si>
    <t>2023-07-04</t>
  </si>
  <si>
    <t>3593042</t>
  </si>
  <si>
    <t>Jeong YuRim</t>
  </si>
  <si>
    <t>2023-09-02</t>
  </si>
  <si>
    <t>1311.90</t>
  </si>
  <si>
    <t>180.64</t>
  </si>
  <si>
    <t>2023-07-06 14:03:43</t>
  </si>
  <si>
    <t>2023-06-30</t>
  </si>
  <si>
    <t>3571655</t>
  </si>
  <si>
    <t>KIM JISOO</t>
  </si>
  <si>
    <t>1096.00</t>
  </si>
  <si>
    <t>150.84</t>
  </si>
  <si>
    <t>2023-06-30 14:44:08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</si>
</sst>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247650</xdr:colOff>
      <xdr:row>52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33462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45163</v>
      </c>
      <c r="G2" s="6">
        <v>45167</v>
      </c>
      <c r="H2" s="4">
        <v>1</v>
      </c>
      <c r="I2" s="4">
        <v>4</v>
      </c>
      <c r="J2" s="4">
        <v>4</v>
      </c>
      <c r="K2" s="4" t="s">
        <v>30</v>
      </c>
      <c r="L2" s="4">
        <v>150.84</v>
      </c>
      <c r="M2" s="4">
        <v>150.84</v>
      </c>
      <c r="N2" s="4" t="s">
        <v>31</v>
      </c>
      <c r="O2" s="4" t="s">
        <v>32</v>
      </c>
      <c r="P2" s="4" t="s">
        <v>33</v>
      </c>
      <c r="Q2" s="4">
        <v>0</v>
      </c>
      <c r="R2" s="7">
        <v>45107.0000115741</v>
      </c>
      <c r="S2" s="6">
        <v>45173</v>
      </c>
      <c r="T2" s="4" t="s">
        <v>34</v>
      </c>
      <c r="U2" s="4">
        <v>150.84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45167</v>
      </c>
      <c r="G3" s="6">
        <v>45171</v>
      </c>
      <c r="H3" s="4">
        <v>1</v>
      </c>
      <c r="I3" s="4">
        <v>4</v>
      </c>
      <c r="J3" s="4">
        <v>4</v>
      </c>
      <c r="K3" s="4" t="s">
        <v>30</v>
      </c>
      <c r="L3" s="4">
        <v>180.64</v>
      </c>
      <c r="M3" s="4">
        <v>180.64</v>
      </c>
      <c r="N3" s="4" t="s">
        <v>39</v>
      </c>
      <c r="O3" s="4" t="s">
        <v>32</v>
      </c>
      <c r="P3" s="4" t="s">
        <v>33</v>
      </c>
      <c r="Q3" s="4">
        <v>0</v>
      </c>
      <c r="R3" s="7">
        <v>45111</v>
      </c>
      <c r="S3" s="6">
        <v>45173</v>
      </c>
      <c r="T3" s="4" t="s">
        <v>34</v>
      </c>
      <c r="U3" s="4">
        <v>180.64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45169</v>
      </c>
      <c r="G4" s="6">
        <v>45172</v>
      </c>
      <c r="H4" s="4">
        <v>3</v>
      </c>
      <c r="I4" s="4">
        <v>3</v>
      </c>
      <c r="J4" s="4">
        <v>9</v>
      </c>
      <c r="K4" s="4" t="s">
        <v>30</v>
      </c>
      <c r="L4" s="4">
        <v>414.72</v>
      </c>
      <c r="M4" s="4">
        <v>414.72</v>
      </c>
      <c r="N4" s="4" t="s">
        <v>43</v>
      </c>
      <c r="O4" s="4" t="s">
        <v>32</v>
      </c>
      <c r="P4" s="4" t="s">
        <v>33</v>
      </c>
      <c r="Q4" s="4">
        <v>0</v>
      </c>
      <c r="R4" s="7">
        <v>45130</v>
      </c>
      <c r="S4" s="6">
        <v>45173</v>
      </c>
      <c r="T4" s="4" t="s">
        <v>34</v>
      </c>
      <c r="U4" s="4">
        <v>414.72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45163</v>
      </c>
      <c r="G5" s="6">
        <v>45166</v>
      </c>
      <c r="H5" s="4">
        <v>1</v>
      </c>
      <c r="I5" s="4">
        <v>3</v>
      </c>
      <c r="J5" s="4">
        <v>3</v>
      </c>
      <c r="K5" s="4" t="s">
        <v>30</v>
      </c>
      <c r="L5" s="4">
        <v>813.12</v>
      </c>
      <c r="M5" s="4">
        <v>813.12</v>
      </c>
      <c r="N5" s="4" t="s">
        <v>49</v>
      </c>
      <c r="O5" s="4" t="s">
        <v>32</v>
      </c>
      <c r="P5" s="4" t="s">
        <v>33</v>
      </c>
      <c r="Q5" s="4">
        <v>0</v>
      </c>
      <c r="R5" s="7">
        <v>45130</v>
      </c>
      <c r="S5" s="6">
        <v>45173</v>
      </c>
      <c r="T5" s="4" t="s">
        <v>34</v>
      </c>
      <c r="U5" s="4">
        <v>813.12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45165</v>
      </c>
      <c r="G6" s="6">
        <v>45169</v>
      </c>
      <c r="H6" s="4">
        <v>1</v>
      </c>
      <c r="I6" s="4">
        <v>4</v>
      </c>
      <c r="J6" s="4">
        <v>4</v>
      </c>
      <c r="K6" s="4" t="s">
        <v>30</v>
      </c>
      <c r="L6" s="4">
        <v>162.64</v>
      </c>
      <c r="M6" s="4">
        <v>162.64</v>
      </c>
      <c r="N6" s="4" t="s">
        <v>53</v>
      </c>
      <c r="O6" s="4" t="s">
        <v>32</v>
      </c>
      <c r="P6" s="4" t="s">
        <v>33</v>
      </c>
      <c r="Q6" s="4">
        <v>0</v>
      </c>
      <c r="R6" s="7">
        <v>45131</v>
      </c>
      <c r="S6" s="6">
        <v>45173</v>
      </c>
      <c r="T6" s="4" t="s">
        <v>34</v>
      </c>
      <c r="U6" s="4">
        <v>162.64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45165</v>
      </c>
      <c r="G7" s="6">
        <v>45172</v>
      </c>
      <c r="H7" s="4">
        <v>1</v>
      </c>
      <c r="I7" s="4">
        <v>7</v>
      </c>
      <c r="J7" s="4">
        <v>7</v>
      </c>
      <c r="K7" s="4" t="s">
        <v>30</v>
      </c>
      <c r="L7" s="4">
        <v>573.16</v>
      </c>
      <c r="M7" s="4">
        <v>573.16</v>
      </c>
      <c r="N7" s="4" t="s">
        <v>59</v>
      </c>
      <c r="O7" s="4" t="s">
        <v>32</v>
      </c>
      <c r="P7" s="4" t="s">
        <v>33</v>
      </c>
      <c r="Q7" s="4">
        <v>0</v>
      </c>
      <c r="R7" s="7">
        <v>45131</v>
      </c>
      <c r="S7" s="6">
        <v>45173</v>
      </c>
      <c r="T7" s="4" t="s">
        <v>34</v>
      </c>
      <c r="U7" s="4">
        <v>573.16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47</v>
      </c>
      <c r="E8" s="4" t="s">
        <v>63</v>
      </c>
      <c r="F8" s="6">
        <v>45163</v>
      </c>
      <c r="G8" s="6">
        <v>45166</v>
      </c>
      <c r="H8" s="4">
        <v>1</v>
      </c>
      <c r="I8" s="4">
        <v>3</v>
      </c>
      <c r="J8" s="4">
        <v>3</v>
      </c>
      <c r="K8" s="4" t="s">
        <v>30</v>
      </c>
      <c r="L8" s="4">
        <v>731.37</v>
      </c>
      <c r="M8" s="4">
        <v>731.37</v>
      </c>
      <c r="N8" s="4" t="s">
        <v>64</v>
      </c>
      <c r="O8" s="4" t="s">
        <v>32</v>
      </c>
      <c r="P8" s="4" t="s">
        <v>33</v>
      </c>
      <c r="Q8" s="4">
        <v>0</v>
      </c>
      <c r="R8" s="7">
        <v>45137</v>
      </c>
      <c r="S8" s="6">
        <v>45173</v>
      </c>
      <c r="T8" s="4" t="s">
        <v>34</v>
      </c>
      <c r="U8" s="4">
        <v>731.37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62</v>
      </c>
      <c r="B9" s="4" t="s">
        <v>26</v>
      </c>
      <c r="C9" s="4" t="s">
        <v>67</v>
      </c>
      <c r="D9" s="4" t="s">
        <v>47</v>
      </c>
      <c r="E9" s="4" t="s">
        <v>63</v>
      </c>
      <c r="F9" s="6">
        <v>45163</v>
      </c>
      <c r="G9" s="6">
        <v>45166</v>
      </c>
      <c r="H9" s="4">
        <v>1</v>
      </c>
      <c r="I9" s="4">
        <v>3</v>
      </c>
      <c r="J9" s="4">
        <v>3</v>
      </c>
      <c r="K9" s="4" t="s">
        <v>30</v>
      </c>
      <c r="L9" s="4">
        <v>-591.48</v>
      </c>
      <c r="M9" s="4">
        <v>-591.48</v>
      </c>
      <c r="N9" s="4" t="s">
        <v>64</v>
      </c>
      <c r="O9" s="4" t="s">
        <v>32</v>
      </c>
      <c r="P9" s="4" t="s">
        <v>33</v>
      </c>
      <c r="Q9" s="4">
        <v>0</v>
      </c>
      <c r="R9" s="7">
        <v>45137.6173611111</v>
      </c>
      <c r="S9" s="6">
        <v>45173</v>
      </c>
      <c r="T9" s="4" t="s">
        <v>34</v>
      </c>
      <c r="U9" s="4">
        <v>-591.48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45167</v>
      </c>
      <c r="G10" s="6">
        <v>45170</v>
      </c>
      <c r="H10" s="4">
        <v>2</v>
      </c>
      <c r="I10" s="4">
        <v>3</v>
      </c>
      <c r="J10" s="4">
        <v>6</v>
      </c>
      <c r="K10" s="4" t="s">
        <v>30</v>
      </c>
      <c r="L10" s="4">
        <v>448.06</v>
      </c>
      <c r="M10" s="4">
        <v>448.06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45155</v>
      </c>
      <c r="S10" s="6">
        <v>45173</v>
      </c>
      <c r="T10" s="4" t="s">
        <v>34</v>
      </c>
      <c r="U10" s="4">
        <v>448.06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45170</v>
      </c>
      <c r="G11" s="6">
        <v>45172</v>
      </c>
      <c r="H11" s="4">
        <v>1</v>
      </c>
      <c r="I11" s="4">
        <v>2</v>
      </c>
      <c r="J11" s="4">
        <v>2</v>
      </c>
      <c r="K11" s="4" t="s">
        <v>30</v>
      </c>
      <c r="L11" s="4">
        <v>273.78</v>
      </c>
      <c r="M11" s="4">
        <v>273.78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45161.0000115741</v>
      </c>
      <c r="S11" s="6">
        <v>45173</v>
      </c>
      <c r="T11" s="4" t="s">
        <v>34</v>
      </c>
      <c r="U11" s="4">
        <v>273.78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74</v>
      </c>
      <c r="B12" s="4" t="s">
        <v>26</v>
      </c>
      <c r="C12" s="4" t="s">
        <v>80</v>
      </c>
      <c r="D12" s="4" t="s">
        <v>75</v>
      </c>
      <c r="E12" s="4" t="s">
        <v>76</v>
      </c>
      <c r="F12" s="6">
        <v>45170</v>
      </c>
      <c r="G12" s="6">
        <v>45172</v>
      </c>
      <c r="H12" s="4">
        <v>1</v>
      </c>
      <c r="I12" s="4">
        <v>2</v>
      </c>
      <c r="J12" s="4">
        <v>2</v>
      </c>
      <c r="K12" s="4" t="s">
        <v>30</v>
      </c>
      <c r="L12" s="4">
        <v>-273.78</v>
      </c>
      <c r="M12" s="4">
        <v>-273.78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45161.0000115741</v>
      </c>
      <c r="S12" s="6">
        <v>45173</v>
      </c>
      <c r="T12" s="4" t="s">
        <v>34</v>
      </c>
      <c r="U12" s="4">
        <v>-273.78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75</v>
      </c>
      <c r="E13" s="4" t="s">
        <v>82</v>
      </c>
      <c r="F13" s="6">
        <v>45170</v>
      </c>
      <c r="G13" s="6">
        <v>45172</v>
      </c>
      <c r="H13" s="4">
        <v>2</v>
      </c>
      <c r="I13" s="4">
        <v>2</v>
      </c>
      <c r="J13" s="4">
        <v>4</v>
      </c>
      <c r="K13" s="4" t="s">
        <v>30</v>
      </c>
      <c r="L13" s="4">
        <v>552.68</v>
      </c>
      <c r="M13" s="4">
        <v>552.68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45162.0000115741</v>
      </c>
      <c r="S13" s="6">
        <v>45173</v>
      </c>
      <c r="T13" s="4" t="s">
        <v>34</v>
      </c>
      <c r="U13" s="4">
        <v>552.68</v>
      </c>
      <c r="V13" s="4">
        <v>0</v>
      </c>
      <c r="W13" s="4">
        <v>0</v>
      </c>
      <c r="X13" s="4" t="s">
        <v>84</v>
      </c>
      <c r="Y13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spans="1:9">
      <c r="A2" s="5">
        <v>999225035607875</v>
      </c>
      <c r="B2" s="6">
        <v>45163</v>
      </c>
      <c r="C2" s="6">
        <v>45167</v>
      </c>
      <c r="D2" s="4">
        <v>150.84</v>
      </c>
      <c r="E2" s="4" t="str">
        <f>VLOOKUP(A2,HOP!A:L,12,0)</f>
        <v>150.84</v>
      </c>
      <c r="F2" s="4" t="str">
        <f>VLOOKUP(A2,HOP!A:C,3,0)</f>
        <v>3571655</v>
      </c>
      <c r="G2" s="4">
        <f>D2-E2</f>
        <v>0</v>
      </c>
      <c r="H2" s="4" t="str">
        <f>$H$1&amp;F2</f>
        <v>，3571655</v>
      </c>
      <c r="I2" s="4" t="str">
        <f>VLOOKUP(A2,HOP!A:U,21,0)</f>
        <v>直采</v>
      </c>
    </row>
    <row r="3" s="4" customFormat="1" spans="1:9">
      <c r="A3" s="5">
        <v>999225124166617</v>
      </c>
      <c r="B3" s="6">
        <v>45167</v>
      </c>
      <c r="C3" s="6">
        <v>45171</v>
      </c>
      <c r="D3" s="4">
        <v>180.64</v>
      </c>
      <c r="E3" s="4" t="str">
        <f>VLOOKUP(A3,HOP!A:L,12,0)</f>
        <v>180.64</v>
      </c>
      <c r="F3" s="4" t="str">
        <f>VLOOKUP(A3,HOP!A:C,3,0)</f>
        <v>3593042</v>
      </c>
      <c r="G3" s="4">
        <f t="shared" ref="G3:G11" si="0">D3-E3</f>
        <v>0</v>
      </c>
      <c r="H3" s="4" t="str">
        <f t="shared" ref="H3:H11" si="1">$H$1&amp;F3</f>
        <v>，3593042</v>
      </c>
      <c r="I3" s="4" t="str">
        <f>VLOOKUP(A3,HOP!A:U,21,0)</f>
        <v>直采</v>
      </c>
    </row>
    <row r="4" s="4" customFormat="1" spans="1:9">
      <c r="A4" s="5">
        <v>999225523661239</v>
      </c>
      <c r="B4" s="6">
        <v>45169</v>
      </c>
      <c r="C4" s="6">
        <v>45172</v>
      </c>
      <c r="D4" s="4">
        <v>414.72</v>
      </c>
      <c r="E4" s="4" t="str">
        <f>VLOOKUP(A4,HOP!A:L,12,0)</f>
        <v>414.72</v>
      </c>
      <c r="F4" s="4" t="str">
        <f>VLOOKUP(A4,HOP!A:C,3,0)</f>
        <v>3672715</v>
      </c>
      <c r="G4" s="4">
        <f t="shared" si="0"/>
        <v>0</v>
      </c>
      <c r="H4" s="4" t="str">
        <f t="shared" si="1"/>
        <v>，3672715</v>
      </c>
      <c r="I4" s="4" t="str">
        <f>VLOOKUP(A4,HOP!A:U,21,0)</f>
        <v>直采</v>
      </c>
    </row>
    <row r="5" s="4" customFormat="1" spans="1:9">
      <c r="A5" s="5">
        <v>999225533864014</v>
      </c>
      <c r="B5" s="6">
        <v>45163</v>
      </c>
      <c r="C5" s="6">
        <v>45166</v>
      </c>
      <c r="D5" s="4">
        <v>813.12</v>
      </c>
      <c r="E5" s="4" t="str">
        <f>VLOOKUP(A5,HOP!A:L,12,0)</f>
        <v>813.12</v>
      </c>
      <c r="F5" s="4" t="str">
        <f>VLOOKUP(A5,HOP!A:C,3,0)</f>
        <v>3674130</v>
      </c>
      <c r="G5" s="4">
        <f t="shared" si="0"/>
        <v>0</v>
      </c>
      <c r="H5" s="4" t="str">
        <f t="shared" si="1"/>
        <v>，3674130</v>
      </c>
      <c r="I5" s="4" t="str">
        <f>VLOOKUP(A5,HOP!A:U,21,0)</f>
        <v>直采</v>
      </c>
    </row>
    <row r="6" s="4" customFormat="1" spans="1:9">
      <c r="A6" s="5">
        <v>999225541549987</v>
      </c>
      <c r="B6" s="6">
        <v>45165</v>
      </c>
      <c r="C6" s="6">
        <v>45169</v>
      </c>
      <c r="D6" s="4">
        <v>162.64</v>
      </c>
      <c r="E6" s="4" t="str">
        <f>VLOOKUP(A6,HOP!A:L,12,0)</f>
        <v>162.64</v>
      </c>
      <c r="F6" s="4" t="str">
        <f>VLOOKUP(A6,HOP!A:C,3,0)</f>
        <v>3676524</v>
      </c>
      <c r="G6" s="4">
        <f t="shared" si="0"/>
        <v>0</v>
      </c>
      <c r="H6" s="4" t="str">
        <f t="shared" si="1"/>
        <v>，3676524</v>
      </c>
      <c r="I6" s="4" t="str">
        <f>VLOOKUP(A6,HOP!A:U,21,0)</f>
        <v>直采</v>
      </c>
    </row>
    <row r="7" s="4" customFormat="1" spans="1:9">
      <c r="A7" s="5">
        <v>999225542830976</v>
      </c>
      <c r="B7" s="6">
        <v>45165</v>
      </c>
      <c r="C7" s="6">
        <v>45172</v>
      </c>
      <c r="D7" s="4">
        <v>573.16</v>
      </c>
      <c r="E7" s="4" t="str">
        <f>VLOOKUP(A7,HOP!A:L,12,0)</f>
        <v>573.16</v>
      </c>
      <c r="F7" s="4" t="str">
        <f>VLOOKUP(A7,HOP!A:C,3,0)</f>
        <v>3676949</v>
      </c>
      <c r="G7" s="4">
        <f t="shared" si="0"/>
        <v>0</v>
      </c>
      <c r="H7" s="4" t="str">
        <f t="shared" si="1"/>
        <v>，3676949</v>
      </c>
      <c r="I7" s="4" t="str">
        <f>VLOOKUP(A7,HOP!A:U,21,0)</f>
        <v>直采</v>
      </c>
    </row>
    <row r="8" s="4" customFormat="1" spans="1:9">
      <c r="A8" s="5">
        <v>999225691686690</v>
      </c>
      <c r="B8" s="6">
        <v>45163</v>
      </c>
      <c r="C8" s="6">
        <v>45166</v>
      </c>
      <c r="D8" s="4">
        <v>139.89</v>
      </c>
      <c r="E8" s="4" t="str">
        <f>VLOOKUP(A8,HOP!A:L,12,0)</f>
        <v>139.55</v>
      </c>
      <c r="F8" s="4" t="str">
        <f>VLOOKUP(A8,HOP!A:C,3,0)</f>
        <v>3707110</v>
      </c>
      <c r="G8" s="4">
        <f t="shared" si="0"/>
        <v>0.339999999999975</v>
      </c>
      <c r="H8" s="4" t="str">
        <f t="shared" si="1"/>
        <v>，3707110</v>
      </c>
      <c r="I8" s="4" t="str">
        <f>VLOOKUP(A8,HOP!A:U,21,0)</f>
        <v>直采</v>
      </c>
    </row>
    <row r="9" s="4" customFormat="1" spans="1:9">
      <c r="A9" s="5">
        <v>999226118109930</v>
      </c>
      <c r="B9" s="6">
        <v>45167</v>
      </c>
      <c r="C9" s="6">
        <v>45170</v>
      </c>
      <c r="D9" s="4">
        <v>448.06</v>
      </c>
      <c r="E9" s="4" t="str">
        <f>VLOOKUP(A9,HOP!A:L,12,0)</f>
        <v>448.06</v>
      </c>
      <c r="F9" s="4" t="str">
        <f>VLOOKUP(A9,HOP!A:C,3,0)</f>
        <v>3795816</v>
      </c>
      <c r="G9" s="4">
        <f t="shared" si="0"/>
        <v>0</v>
      </c>
      <c r="H9" s="4" t="str">
        <f t="shared" si="1"/>
        <v>，3795816</v>
      </c>
      <c r="I9" s="4" t="str">
        <f>VLOOKUP(A9,HOP!A:U,21,0)</f>
        <v>直采</v>
      </c>
    </row>
    <row r="10" s="4" customFormat="1" hidden="1" spans="1:9">
      <c r="A10" s="5">
        <v>999226280721975</v>
      </c>
      <c r="B10" s="6">
        <v>45170</v>
      </c>
      <c r="C10" s="6">
        <v>45172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999226336513455</v>
      </c>
      <c r="B11" s="6">
        <v>45170</v>
      </c>
      <c r="C11" s="6">
        <v>45172</v>
      </c>
      <c r="D11" s="4">
        <v>552.68</v>
      </c>
      <c r="E11" s="4" t="str">
        <f>VLOOKUP(A11,HOP!A:L,12,0)</f>
        <v>552.68</v>
      </c>
      <c r="F11" s="4" t="str">
        <f>VLOOKUP(A11,HOP!A:C,3,0)</f>
        <v>3829714</v>
      </c>
      <c r="G11" s="4">
        <f t="shared" si="0"/>
        <v>0</v>
      </c>
      <c r="H11" s="4" t="str">
        <f t="shared" si="1"/>
        <v>，3829714</v>
      </c>
      <c r="I11" s="4" t="str">
        <f>VLOOKUP(A11,HOP!A:U,21,0)</f>
        <v>直采</v>
      </c>
    </row>
    <row r="13" spans="4:4">
      <c r="D13" s="4">
        <f>SUM(D2:D12)</f>
        <v>3435.75</v>
      </c>
    </row>
    <row r="19" spans="1:1">
      <c r="A19" s="4" t="s">
        <v>87</v>
      </c>
    </row>
    <row r="20" spans="1:1">
      <c r="A20" s="4" t="s">
        <v>88</v>
      </c>
    </row>
    <row r="21" spans="1:1">
      <c r="A21" s="4" t="s">
        <v>89</v>
      </c>
    </row>
  </sheetData>
  <autoFilter ref="A1:XFD13">
    <filterColumn colId="3">
      <filters blank="1">
        <filter val="414.72"/>
        <filter val="813.12"/>
        <filter val="150.84"/>
        <filter val="162.64"/>
        <filter val="180.64"/>
        <filter val="3435.75"/>
        <filter val="448.06"/>
        <filter val="573.16"/>
        <filter val="552.68"/>
        <filter val="139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999226336513455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30</v>
      </c>
      <c r="K2" s="1" t="s">
        <v>117</v>
      </c>
      <c r="L2" s="1" t="s">
        <v>117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999226118109930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113</v>
      </c>
      <c r="H3" s="1" t="s">
        <v>115</v>
      </c>
      <c r="I3" s="1" t="s">
        <v>132</v>
      </c>
      <c r="J3" s="1" t="s">
        <v>30</v>
      </c>
      <c r="K3" s="1" t="s">
        <v>133</v>
      </c>
      <c r="L3" s="1" t="s">
        <v>133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134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999225691686690</v>
      </c>
      <c r="B4" s="1" t="s">
        <v>135</v>
      </c>
      <c r="C4" s="1" t="s">
        <v>136</v>
      </c>
      <c r="D4" s="1" t="s">
        <v>137</v>
      </c>
      <c r="E4" s="1" t="s">
        <v>138</v>
      </c>
      <c r="F4" s="1" t="s">
        <v>139</v>
      </c>
      <c r="G4" s="1" t="s">
        <v>140</v>
      </c>
      <c r="H4" s="1" t="s">
        <v>115</v>
      </c>
      <c r="I4" s="1" t="s">
        <v>141</v>
      </c>
      <c r="J4" s="1" t="s">
        <v>30</v>
      </c>
      <c r="K4" s="1" t="s">
        <v>142</v>
      </c>
      <c r="L4" s="1" t="s">
        <v>143</v>
      </c>
      <c r="M4" s="1" t="s">
        <v>144</v>
      </c>
      <c r="N4" s="1" t="s">
        <v>145</v>
      </c>
      <c r="O4" s="1" t="s">
        <v>119</v>
      </c>
      <c r="P4" s="1" t="s">
        <v>120</v>
      </c>
      <c r="Q4" s="1" t="s">
        <v>121</v>
      </c>
      <c r="R4" s="1" t="s">
        <v>146</v>
      </c>
      <c r="S4" s="1" t="s">
        <v>123</v>
      </c>
      <c r="T4" s="1" t="s">
        <v>124</v>
      </c>
      <c r="U4" s="1" t="s">
        <v>125</v>
      </c>
      <c r="V4" s="1" t="s">
        <v>126</v>
      </c>
    </row>
    <row r="5" s="1" customFormat="1" spans="1:22">
      <c r="A5" s="3">
        <v>999225542830976</v>
      </c>
      <c r="B5" s="1" t="s">
        <v>147</v>
      </c>
      <c r="C5" s="1" t="s">
        <v>148</v>
      </c>
      <c r="D5" s="1" t="s">
        <v>149</v>
      </c>
      <c r="E5" s="1" t="s">
        <v>150</v>
      </c>
      <c r="F5" s="1" t="s">
        <v>151</v>
      </c>
      <c r="G5" s="1" t="s">
        <v>114</v>
      </c>
      <c r="H5" s="1" t="s">
        <v>115</v>
      </c>
      <c r="I5" s="1" t="s">
        <v>152</v>
      </c>
      <c r="J5" s="1" t="s">
        <v>30</v>
      </c>
      <c r="K5" s="1" t="s">
        <v>153</v>
      </c>
      <c r="L5" s="1" t="s">
        <v>153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154</v>
      </c>
      <c r="S5" s="1" t="s">
        <v>123</v>
      </c>
      <c r="T5" s="1" t="s">
        <v>124</v>
      </c>
      <c r="U5" s="1" t="s">
        <v>125</v>
      </c>
      <c r="V5" s="1" t="s">
        <v>126</v>
      </c>
    </row>
    <row r="6" s="1" customFormat="1" spans="1:22">
      <c r="A6" s="3">
        <v>999225541549987</v>
      </c>
      <c r="B6" s="1" t="s">
        <v>147</v>
      </c>
      <c r="C6" s="1" t="s">
        <v>155</v>
      </c>
      <c r="D6" s="1" t="s">
        <v>156</v>
      </c>
      <c r="E6" s="1" t="s">
        <v>157</v>
      </c>
      <c r="F6" s="1" t="s">
        <v>151</v>
      </c>
      <c r="G6" s="1" t="s">
        <v>158</v>
      </c>
      <c r="H6" s="1" t="s">
        <v>115</v>
      </c>
      <c r="I6" s="1" t="s">
        <v>159</v>
      </c>
      <c r="J6" s="1" t="s">
        <v>30</v>
      </c>
      <c r="K6" s="1" t="s">
        <v>160</v>
      </c>
      <c r="L6" s="1" t="s">
        <v>160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161</v>
      </c>
      <c r="S6" s="1" t="s">
        <v>123</v>
      </c>
      <c r="T6" s="1" t="s">
        <v>124</v>
      </c>
      <c r="U6" s="1" t="s">
        <v>125</v>
      </c>
      <c r="V6" s="1" t="s">
        <v>126</v>
      </c>
    </row>
    <row r="7" s="1" customFormat="1" spans="1:22">
      <c r="A7" s="3">
        <v>999225533864014</v>
      </c>
      <c r="B7" s="1" t="s">
        <v>162</v>
      </c>
      <c r="C7" s="1" t="s">
        <v>163</v>
      </c>
      <c r="D7" s="1" t="s">
        <v>137</v>
      </c>
      <c r="E7" s="1" t="s">
        <v>164</v>
      </c>
      <c r="F7" s="1" t="s">
        <v>139</v>
      </c>
      <c r="G7" s="1" t="s">
        <v>140</v>
      </c>
      <c r="H7" s="1" t="s">
        <v>115</v>
      </c>
      <c r="I7" s="1" t="s">
        <v>165</v>
      </c>
      <c r="J7" s="1" t="s">
        <v>30</v>
      </c>
      <c r="K7" s="1" t="s">
        <v>166</v>
      </c>
      <c r="L7" s="1" t="s">
        <v>166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167</v>
      </c>
      <c r="S7" s="1" t="s">
        <v>123</v>
      </c>
      <c r="T7" s="1" t="s">
        <v>124</v>
      </c>
      <c r="U7" s="1" t="s">
        <v>125</v>
      </c>
      <c r="V7" s="1" t="s">
        <v>126</v>
      </c>
    </row>
    <row r="8" s="1" customFormat="1" spans="1:22">
      <c r="A8" s="3">
        <v>999225523661239</v>
      </c>
      <c r="B8" s="1" t="s">
        <v>162</v>
      </c>
      <c r="C8" s="1" t="s">
        <v>168</v>
      </c>
      <c r="D8" s="1" t="s">
        <v>156</v>
      </c>
      <c r="E8" s="1" t="s">
        <v>169</v>
      </c>
      <c r="F8" s="1" t="s">
        <v>158</v>
      </c>
      <c r="G8" s="1" t="s">
        <v>114</v>
      </c>
      <c r="H8" s="1" t="s">
        <v>115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172</v>
      </c>
      <c r="S8" s="1" t="s">
        <v>123</v>
      </c>
      <c r="T8" s="1" t="s">
        <v>124</v>
      </c>
      <c r="U8" s="1" t="s">
        <v>125</v>
      </c>
      <c r="V8" s="1" t="s">
        <v>126</v>
      </c>
    </row>
    <row r="9" s="1" customFormat="1" spans="1:22">
      <c r="A9" s="3">
        <v>999225124166617</v>
      </c>
      <c r="B9" s="1" t="s">
        <v>173</v>
      </c>
      <c r="C9" s="1" t="s">
        <v>174</v>
      </c>
      <c r="D9" s="1" t="s">
        <v>156</v>
      </c>
      <c r="E9" s="1" t="s">
        <v>175</v>
      </c>
      <c r="F9" s="1" t="s">
        <v>131</v>
      </c>
      <c r="G9" s="1" t="s">
        <v>176</v>
      </c>
      <c r="H9" s="1" t="s">
        <v>115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179</v>
      </c>
      <c r="S9" s="1" t="s">
        <v>123</v>
      </c>
      <c r="T9" s="1" t="s">
        <v>124</v>
      </c>
      <c r="U9" s="1" t="s">
        <v>125</v>
      </c>
      <c r="V9" s="1" t="s">
        <v>126</v>
      </c>
    </row>
    <row r="10" s="1" customFormat="1" spans="1:22">
      <c r="A10" s="3">
        <v>999225035607875</v>
      </c>
      <c r="B10" s="1" t="s">
        <v>180</v>
      </c>
      <c r="C10" s="1" t="s">
        <v>181</v>
      </c>
      <c r="D10" s="1" t="s">
        <v>156</v>
      </c>
      <c r="E10" s="1" t="s">
        <v>182</v>
      </c>
      <c r="F10" s="1" t="s">
        <v>139</v>
      </c>
      <c r="G10" s="1" t="s">
        <v>131</v>
      </c>
      <c r="H10" s="1" t="s">
        <v>115</v>
      </c>
      <c r="I10" s="1" t="s">
        <v>183</v>
      </c>
      <c r="J10" s="1" t="s">
        <v>30</v>
      </c>
      <c r="K10" s="1" t="s">
        <v>184</v>
      </c>
      <c r="L10" s="1" t="s">
        <v>184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185</v>
      </c>
      <c r="S10" s="1" t="s">
        <v>123</v>
      </c>
      <c r="T10" s="1" t="s">
        <v>124</v>
      </c>
      <c r="U10" s="1" t="s">
        <v>125</v>
      </c>
      <c r="V10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2023-09-04T07:05:32Z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