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</definedName>
  </definedNames>
  <calcPr calcId="144525"/>
</workbook>
</file>

<file path=xl/sharedStrings.xml><?xml version="1.0" encoding="utf-8"?>
<sst xmlns="http://schemas.openxmlformats.org/spreadsheetml/2006/main" count="327" uniqueCount="157">
  <si>
    <t>去哪儿网酒店预付对账单</t>
  </si>
  <si>
    <t>供应商名称：</t>
  </si>
  <si>
    <t>港丰国际</t>
  </si>
  <si>
    <t>结算周期：</t>
  </si>
  <si>
    <t>2023-08-28至2023-09-03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</si>
  <si>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</si>
  <si>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</si>
  <si>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</si>
  <si>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</si>
  <si>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</si>
  <si>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</si>
  <si>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</si>
  <si>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</si>
  <si>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</si>
  <si>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</si>
  <si>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</si>
  <si>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</si>
  <si>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</si>
  <si>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</si>
  <si>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</si>
  <si>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¥8,187.00</t>
  </si>
  <si>
    <t>¥3,948.00</t>
  </si>
  <si>
    <t>¥727.78</t>
  </si>
  <si>
    <t>¥3,511.22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</si>
  <si>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</si>
  <si>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</si>
  <si>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</si>
  <si>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</si>
  <si>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</si>
  <si>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</si>
  <si>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</si>
  <si>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</si>
  <si>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</si>
  <si>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</si>
  <si>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</si>
  <si>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</si>
  <si>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</si>
  <si>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</si>
  <si>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</si>
  <si>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</si>
  <si>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</si>
  <si>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</si>
  <si>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</si>
  <si>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</si>
  <si>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</si>
  <si>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</si>
  <si>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</si>
  <si>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</si>
  <si>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</si>
  <si>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</si>
  <si>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</si>
  <si>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</si>
  <si>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</si>
  <si>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</si>
  <si>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</si>
  <si>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</si>
  <si>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</si>
  <si>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</si>
  <si>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</si>
  <si>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</si>
  <si>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</si>
  <si>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</si>
  <si>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</si>
  <si>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</si>
  <si>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</si>
  <si>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</si>
  <si>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</si>
  <si>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</si>
  <si>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</si>
  <si>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</si>
  <si>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703468282607</t>
  </si>
  <si>
    <t>3846619</t>
  </si>
  <si>
    <t>酒店预付</t>
  </si>
  <si>
    <t>否</t>
  </si>
  <si>
    <t>普通</t>
  </si>
  <si>
    <t>158553230</t>
  </si>
  <si>
    <t>马姆提斯度假酒店</t>
  </si>
  <si>
    <t>1619975</t>
  </si>
  <si>
    <t>PENG/DAN|DAI/TONGWEI</t>
  </si>
  <si>
    <t>2023-08-28</t>
  </si>
  <si>
    <t>2023-09-30</t>
  </si>
  <si>
    <t>2023-10-03</t>
  </si>
  <si>
    <t>2023-08-28 01:04:48</t>
  </si>
  <si>
    <t>Beach Wing  Suite</t>
  </si>
  <si>
    <t>WEBSITE</t>
  </si>
  <si>
    <t>703461200387</t>
  </si>
  <si>
    <t>3813204</t>
  </si>
  <si>
    <t>158553242</t>
  </si>
  <si>
    <t>察殿曼谷沙吞酒店式公寓</t>
  </si>
  <si>
    <t>CHEN/DENGXING|ZHU/LI</t>
  </si>
  <si>
    <t>2023-08-21</t>
  </si>
  <si>
    <t>2023-08-26</t>
  </si>
  <si>
    <t>2023-08-29</t>
  </si>
  <si>
    <t>¥1,602.00</t>
  </si>
  <si>
    <t>¥103.02</t>
  </si>
  <si>
    <t>¥1,498.98</t>
  </si>
  <si>
    <t>Deluxe King bed Studio</t>
  </si>
  <si>
    <t>703462120710</t>
  </si>
  <si>
    <t>3818911</t>
  </si>
  <si>
    <t>221942111</t>
  </si>
  <si>
    <t>迪士尼探索家度假酒店</t>
  </si>
  <si>
    <t>WEI/JIA</t>
  </si>
  <si>
    <t>2023-08-22</t>
  </si>
  <si>
    <t>2023-08-30</t>
  </si>
  <si>
    <t>¥2,637.00</t>
  </si>
  <si>
    <t>¥624.76</t>
  </si>
  <si>
    <t>¥2,012.24</t>
  </si>
  <si>
    <t>Standard Room</t>
  </si>
  <si>
    <t>合计</t>
  </si>
  <si>
    <t/>
  </si>
  <si>
    <t>¥4,239.00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</si>
  <si>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</si>
  <si>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</si>
  <si>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</si>
  <si>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</si>
  <si>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</si>
  <si>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</si>
  <si>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</si>
  <si>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</si>
  <si>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</si>
  <si>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A230905104743481</t>
  </si>
  <si>
    <r>
      <t>总计：</t>
    </r>
    <r>
      <rPr>
        <sz val="10"/>
        <rFont val="Arial"/>
        <charset val="134"/>
      </rPr>
      <t>3511.22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</si>
  <si>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</si>
  <si>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</si>
  <si>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</si>
  <si>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</si>
  <si>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</si>
  <si>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</si>
  <si>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</si>
  <si>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</si>
  <si>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</si>
  <si>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</si>
  <si>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</si>
  <si>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</si>
  <si>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</si>
  <si>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</si>
  <si>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</si>
  <si>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</si>
  <si>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</si>
  <si>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</si>
  <si>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曼谷察殿沙吞酒店式公寓</t>
  </si>
  <si>
    <t>CHEN DENGXING,ZHU LI</t>
  </si>
  <si>
    <t>退房日周结</t>
  </si>
  <si>
    <t>1498.98</t>
  </si>
  <si>
    <t>RMB</t>
  </si>
  <si>
    <t>0</t>
  </si>
  <si>
    <t>0.00</t>
  </si>
  <si>
    <t>去哪儿直连（港丰）</t>
  </si>
  <si>
    <t>31</t>
  </si>
  <si>
    <t>2023-08-21 15:54:52</t>
  </si>
  <si>
    <t>汇智国际旅游发展有限公司</t>
  </si>
  <si>
    <t>直采</t>
  </si>
  <si>
    <t>泰国</t>
  </si>
  <si>
    <t>WEI JIA</t>
  </si>
  <si>
    <t>2012.24</t>
  </si>
  <si>
    <t>2023-08-22 14:15:56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</si>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</sst>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B38" sqref="B38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21</v>
      </c>
      <c r="S2" s="12" t="s">
        <v>21</v>
      </c>
      <c r="T2" s="7" t="s">
        <v>82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83</v>
      </c>
      <c r="AF2" t="s">
        <v>84</v>
      </c>
      <c r="AG2" t="s">
        <v>73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91</v>
      </c>
      <c r="P3" s="7" t="s">
        <v>92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84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102</v>
      </c>
      <c r="O4" s="7" t="s">
        <v>92</v>
      </c>
      <c r="P4" s="7" t="s">
        <v>103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84</v>
      </c>
      <c r="AG4" t="s">
        <v>73</v>
      </c>
      <c r="AH4" t="s">
        <v>19</v>
      </c>
    </row>
    <row r="5" customHeight="1" spans="1:32">
      <c r="A5" s="10" t="s">
        <v>108</v>
      </c>
      <c r="B5" s="10"/>
      <c r="C5" s="10" t="s">
        <v>109</v>
      </c>
      <c r="D5" s="10"/>
      <c r="E5" s="10"/>
      <c r="F5" s="10"/>
      <c r="G5" s="10" t="s">
        <v>109</v>
      </c>
      <c r="H5" s="10" t="s">
        <v>109</v>
      </c>
      <c r="I5" s="10" t="s">
        <v>109</v>
      </c>
      <c r="J5" s="10" t="s">
        <v>109</v>
      </c>
      <c r="K5" s="10" t="s">
        <v>109</v>
      </c>
      <c r="L5" s="10" t="s">
        <v>109</v>
      </c>
      <c r="M5" s="10" t="s">
        <v>109</v>
      </c>
      <c r="N5" s="10" t="s">
        <v>109</v>
      </c>
      <c r="O5" s="10" t="s">
        <v>109</v>
      </c>
      <c r="P5" s="10" t="s">
        <v>109</v>
      </c>
      <c r="Q5" s="10"/>
      <c r="R5" s="13" t="s">
        <v>20</v>
      </c>
      <c r="S5" s="13" t="s">
        <v>21</v>
      </c>
      <c r="T5" s="10" t="s">
        <v>109</v>
      </c>
      <c r="U5" s="13"/>
      <c r="V5" s="13" t="s">
        <v>110</v>
      </c>
      <c r="W5" s="13" t="s">
        <v>22</v>
      </c>
      <c r="X5" s="13"/>
      <c r="Y5" s="13"/>
      <c r="Z5" s="13"/>
      <c r="AA5" s="10"/>
      <c r="AB5" s="13"/>
      <c r="AC5" s="10"/>
      <c r="AD5" s="10" t="s">
        <v>109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111</v>
      </c>
      <c r="B1" s="4" t="s">
        <v>112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113</v>
      </c>
      <c r="H1" s="4" t="s">
        <v>114</v>
      </c>
      <c r="I1" s="4" t="s">
        <v>13</v>
      </c>
      <c r="J1" s="4" t="s">
        <v>17</v>
      </c>
      <c r="K1" s="4" t="s">
        <v>18</v>
      </c>
      <c r="L1" s="9" t="s">
        <v>115</v>
      </c>
      <c r="M1" s="4" t="s">
        <v>116</v>
      </c>
      <c r="N1" s="4" t="s">
        <v>117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119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9">
      <c r="A3" s="6" t="s">
        <v>85</v>
      </c>
      <c r="B3" s="7" t="s">
        <v>91</v>
      </c>
      <c r="C3" s="7" t="s">
        <v>92</v>
      </c>
      <c r="D3" s="3">
        <v>1498.98</v>
      </c>
      <c r="E3" t="str">
        <f>VLOOKUP(A3,HOP!A:L,12,0)</f>
        <v>1498.98</v>
      </c>
      <c r="F3" t="str">
        <f>VLOOKUP(A3,HOP!A:C,3,0)</f>
        <v>3813204</v>
      </c>
      <c r="G3">
        <f>D3-E3</f>
        <v>0</v>
      </c>
      <c r="H3" t="str">
        <f>$H$1&amp;F3</f>
        <v>，3813204</v>
      </c>
      <c r="I3" t="str">
        <f>VLOOKUP(A3,HOP!A:U,21,0)</f>
        <v>直采</v>
      </c>
    </row>
    <row r="4" ht="14.25" customHeight="1" spans="1:9">
      <c r="A4" s="6" t="s">
        <v>97</v>
      </c>
      <c r="B4" s="7" t="s">
        <v>92</v>
      </c>
      <c r="C4" s="7" t="s">
        <v>103</v>
      </c>
      <c r="D4" s="3">
        <v>2012.24</v>
      </c>
      <c r="E4" t="str">
        <f>VLOOKUP(A4,HOP!A:L,12,0)</f>
        <v>2012.24</v>
      </c>
      <c r="F4" t="str">
        <f>VLOOKUP(A4,HOP!A:C,3,0)</f>
        <v>3818911</v>
      </c>
      <c r="G4">
        <f>D4-E4</f>
        <v>0</v>
      </c>
      <c r="H4" t="str">
        <f>$H$1&amp;F4</f>
        <v>，3818911</v>
      </c>
      <c r="I4" t="str">
        <f>VLOOKUP(A4,HOP!A:U,21,0)</f>
        <v>直采</v>
      </c>
    </row>
    <row r="6" spans="4:4">
      <c r="D6" s="3">
        <f>SUM(D2:D5)</f>
        <v>3511.22</v>
      </c>
    </row>
    <row r="8" ht="14.25" spans="4:4">
      <c r="D8" s="8" t="s">
        <v>23</v>
      </c>
    </row>
    <row r="11" spans="1:1">
      <c r="A11" t="s">
        <v>120</v>
      </c>
    </row>
    <row r="12" spans="1:1">
      <c r="A12" s="5" t="s">
        <v>121</v>
      </c>
    </row>
  </sheetData>
  <autoFilter ref="A1:I4">
    <filterColumn colId="3">
      <filters>
        <filter val="2,012.24"/>
        <filter val="1,498.98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122</v>
      </c>
      <c r="B1" s="2" t="s">
        <v>123</v>
      </c>
      <c r="C1" s="2" t="s">
        <v>124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</row>
    <row r="2" s="1" customFormat="1" spans="1:22">
      <c r="A2" s="1" t="s">
        <v>85</v>
      </c>
      <c r="B2" s="1" t="s">
        <v>90</v>
      </c>
      <c r="C2" s="1" t="s">
        <v>86</v>
      </c>
      <c r="D2" s="1" t="s">
        <v>140</v>
      </c>
      <c r="E2" s="1" t="s">
        <v>141</v>
      </c>
      <c r="F2" s="1" t="s">
        <v>91</v>
      </c>
      <c r="G2" s="1" t="s">
        <v>92</v>
      </c>
      <c r="H2" s="1" t="s">
        <v>142</v>
      </c>
      <c r="I2" s="1" t="s">
        <v>143</v>
      </c>
      <c r="J2" s="1" t="s">
        <v>144</v>
      </c>
      <c r="K2" s="1" t="s">
        <v>143</v>
      </c>
      <c r="L2" s="1" t="s">
        <v>143</v>
      </c>
      <c r="M2" s="1" t="s">
        <v>145</v>
      </c>
      <c r="N2" s="1" t="s">
        <v>145</v>
      </c>
      <c r="O2" s="1" t="s">
        <v>146</v>
      </c>
      <c r="P2" s="1" t="s">
        <v>147</v>
      </c>
      <c r="Q2" s="1" t="s">
        <v>148</v>
      </c>
      <c r="R2" s="1" t="s">
        <v>149</v>
      </c>
      <c r="S2" s="1" t="s">
        <v>73</v>
      </c>
      <c r="T2" s="1" t="s">
        <v>150</v>
      </c>
      <c r="U2" s="1" t="s">
        <v>151</v>
      </c>
      <c r="V2" s="1" t="s">
        <v>152</v>
      </c>
    </row>
    <row r="3" s="1" customFormat="1" spans="1:22">
      <c r="A3" s="1" t="s">
        <v>97</v>
      </c>
      <c r="B3" s="1" t="s">
        <v>102</v>
      </c>
      <c r="C3" s="1" t="s">
        <v>98</v>
      </c>
      <c r="D3" s="1" t="s">
        <v>100</v>
      </c>
      <c r="E3" s="1" t="s">
        <v>153</v>
      </c>
      <c r="F3" s="1" t="s">
        <v>92</v>
      </c>
      <c r="G3" s="1" t="s">
        <v>103</v>
      </c>
      <c r="H3" s="1" t="s">
        <v>142</v>
      </c>
      <c r="I3" s="1" t="s">
        <v>154</v>
      </c>
      <c r="J3" s="1" t="s">
        <v>144</v>
      </c>
      <c r="K3" s="1" t="s">
        <v>154</v>
      </c>
      <c r="L3" s="1" t="s">
        <v>154</v>
      </c>
      <c r="M3" s="1" t="s">
        <v>145</v>
      </c>
      <c r="N3" s="1" t="s">
        <v>145</v>
      </c>
      <c r="O3" s="1" t="s">
        <v>146</v>
      </c>
      <c r="P3" s="1" t="s">
        <v>147</v>
      </c>
      <c r="Q3" s="1" t="s">
        <v>148</v>
      </c>
      <c r="R3" s="1" t="s">
        <v>155</v>
      </c>
      <c r="S3" s="1" t="s">
        <v>73</v>
      </c>
      <c r="T3" s="1" t="s">
        <v>150</v>
      </c>
      <c r="U3" s="1" t="s">
        <v>151</v>
      </c>
      <c r="V3" s="1" t="s">
        <v>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2023-09-05T02:49:10Z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B7FBF16B38474980AD173A5B55113125_12</vt:lpwstr>
  </property>
</Properties>
</file>