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<sst xmlns="http://schemas.openxmlformats.org/spreadsheetml/2006/main" count="154" uniqueCount="99">
  <si>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</si>
  <si>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</si>
  <si>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</si>
  <si>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</si>
  <si>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</si>
  <si>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</si>
  <si>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</si>
  <si>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</si>
  <si>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</si>
  <si>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</si>
  <si>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</si>
  <si>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</si>
  <si>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</si>
  <si>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</si>
  <si>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</si>
  <si>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</si>
  <si>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</si>
  <si>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</si>
  <si>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</si>
  <si>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</si>
  <si>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</si>
  <si>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</si>
  <si>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</si>
  <si>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</si>
  <si>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</si>
  <si>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999225983465330	</t>
  </si>
  <si>
    <t>Ctrip</t>
  </si>
  <si>
    <t>正常</t>
  </si>
  <si>
    <t>[广州]广州新亚大酒店(76255693)</t>
  </si>
  <si>
    <t>豪华双床房&lt;至多8间&gt;&lt;2人入住&gt;</t>
  </si>
  <si>
    <t>CNY</t>
  </si>
  <si>
    <t>杜雪霞</t>
  </si>
  <si>
    <t>CA13744230905CNY</t>
  </si>
  <si>
    <t>未提现</t>
  </si>
  <si>
    <t>携程开票</t>
  </si>
  <si>
    <t xml:space="preserve">	</t>
  </si>
  <si>
    <t xml:space="preserve">(LNG)7522388;	</t>
  </si>
  <si>
    <t xml:space="preserve">999226124985126	</t>
  </si>
  <si>
    <t>[福州]维也纳3好酒店(福州紫阳地铁站店)(68337476)</t>
  </si>
  <si>
    <t>标准大床房&lt;2人入住&gt;</t>
  </si>
  <si>
    <t>王焱,王际学</t>
  </si>
  <si>
    <t xml:space="preserve">3798087	</t>
  </si>
  <si>
    <t xml:space="preserve">105597615024	</t>
  </si>
  <si>
    <t xml:space="preserve">999226133525263	</t>
  </si>
  <si>
    <t>[宁波]格林豪泰(宁波会展中心汽车东站东店)(80245829)</t>
  </si>
  <si>
    <t>高级大床房&lt;2人入住&gt;</t>
  </si>
  <si>
    <t>刘宁</t>
  </si>
  <si>
    <t xml:space="preserve">3800094	</t>
  </si>
  <si>
    <t xml:space="preserve">(GRT)90750625;	</t>
  </si>
  <si>
    <t>，</t>
  </si>
  <si>
    <t xml:space="preserve"> 1525 CNY</t>
  </si>
  <si>
    <t>A230905091547481</t>
  </si>
  <si>
    <t>总计：1525元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</si>
  <si>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</si>
  <si>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</si>
  <si>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</si>
  <si>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</si>
  <si>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</si>
  <si>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</si>
  <si>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</si>
  <si>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</si>
  <si>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</si>
  <si>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</si>
  <si>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</si>
  <si>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</si>
  <si>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</si>
  <si>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</si>
  <si>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</si>
  <si>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</si>
  <si>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</si>
  <si>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</si>
  <si>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</si>
  <si>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2023-08-18</t>
  </si>
  <si>
    <t>3800094</t>
  </si>
  <si>
    <t>格林豪泰(宁波会展中心汽车东站东店)</t>
  </si>
  <si>
    <t>2023-08-20</t>
  </si>
  <si>
    <t>2023-08-21</t>
  </si>
  <si>
    <t>退房日月结</t>
  </si>
  <si>
    <t>182.00</t>
  </si>
  <si>
    <t>RMB</t>
  </si>
  <si>
    <t>0</t>
  </si>
  <si>
    <t>0.00</t>
  </si>
  <si>
    <t>携程汇登国内直连</t>
  </si>
  <si>
    <t>01.011264</t>
  </si>
  <si>
    <t>2023-08-18 15:21:45</t>
  </si>
  <si>
    <t>否</t>
  </si>
  <si>
    <t>广州汇登信息科技有限公司</t>
  </si>
  <si>
    <t>直连</t>
  </si>
  <si>
    <t>中国</t>
  </si>
  <si>
    <t>3798087</t>
  </si>
  <si>
    <t>维也纳3好酒店(福州紫阳地铁站店)</t>
  </si>
  <si>
    <t>2023-08-19</t>
  </si>
  <si>
    <t>1110.00</t>
  </si>
  <si>
    <t>2023-08-18 02:14:45</t>
  </si>
  <si>
    <t>2023-08-11</t>
  </si>
  <si>
    <t>3766842</t>
  </si>
  <si>
    <t>广州新亚大酒店</t>
  </si>
  <si>
    <t>233.00</t>
  </si>
  <si>
    <t>2023-08-11 17:30:53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</si>
</sst>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45158</v>
      </c>
      <c r="G2" s="6">
        <v>45159</v>
      </c>
      <c r="H2" s="4">
        <v>1</v>
      </c>
      <c r="I2" s="4">
        <v>1</v>
      </c>
      <c r="J2" s="4">
        <v>1</v>
      </c>
      <c r="K2" s="4" t="s">
        <v>30</v>
      </c>
      <c r="L2" s="4">
        <v>233</v>
      </c>
      <c r="M2" s="4">
        <v>233</v>
      </c>
      <c r="N2" s="4" t="s">
        <v>31</v>
      </c>
      <c r="O2" s="4" t="s">
        <v>32</v>
      </c>
      <c r="P2" s="4" t="s">
        <v>33</v>
      </c>
      <c r="Q2" s="4">
        <v>0</v>
      </c>
      <c r="R2" s="7">
        <v>45149</v>
      </c>
      <c r="S2" s="6">
        <v>45174</v>
      </c>
      <c r="T2" s="4" t="s">
        <v>34</v>
      </c>
      <c r="U2" s="4">
        <v>233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45157</v>
      </c>
      <c r="G3" s="6">
        <v>45159</v>
      </c>
      <c r="H3" s="4">
        <v>2</v>
      </c>
      <c r="I3" s="4">
        <v>2</v>
      </c>
      <c r="J3" s="4">
        <v>4</v>
      </c>
      <c r="K3" s="4" t="s">
        <v>30</v>
      </c>
      <c r="L3" s="4">
        <v>1110</v>
      </c>
      <c r="M3" s="4">
        <v>1110</v>
      </c>
      <c r="N3" s="4" t="s">
        <v>40</v>
      </c>
      <c r="O3" s="4" t="s">
        <v>32</v>
      </c>
      <c r="P3" s="4" t="s">
        <v>33</v>
      </c>
      <c r="Q3" s="4">
        <v>0</v>
      </c>
      <c r="R3" s="7">
        <v>45156.0000115741</v>
      </c>
      <c r="S3" s="6">
        <v>45174</v>
      </c>
      <c r="T3" s="4" t="s">
        <v>34</v>
      </c>
      <c r="U3" s="4">
        <v>1110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45158</v>
      </c>
      <c r="G4" s="6">
        <v>45159</v>
      </c>
      <c r="H4" s="4">
        <v>1</v>
      </c>
      <c r="I4" s="4">
        <v>1</v>
      </c>
      <c r="J4" s="4">
        <v>1</v>
      </c>
      <c r="K4" s="4" t="s">
        <v>30</v>
      </c>
      <c r="L4" s="4">
        <v>182</v>
      </c>
      <c r="M4" s="4">
        <v>182</v>
      </c>
      <c r="N4" s="4" t="s">
        <v>46</v>
      </c>
      <c r="O4" s="4" t="s">
        <v>32</v>
      </c>
      <c r="P4" s="4" t="s">
        <v>33</v>
      </c>
      <c r="Q4" s="4">
        <v>0</v>
      </c>
      <c r="R4" s="7">
        <v>45156.0000115741</v>
      </c>
      <c r="S4" s="6">
        <v>45174</v>
      </c>
      <c r="T4" s="4" t="s">
        <v>34</v>
      </c>
      <c r="U4" s="4">
        <v>182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999225983465330</v>
      </c>
      <c r="B2" s="6">
        <v>45158</v>
      </c>
      <c r="C2" s="6">
        <v>45159</v>
      </c>
      <c r="D2" s="4">
        <v>233</v>
      </c>
      <c r="E2" s="4" t="str">
        <f>VLOOKUP(A2,HOP!A:L,12,0)</f>
        <v>233.00</v>
      </c>
      <c r="F2" s="4" t="str">
        <f>VLOOKUP(A2,HOP!A:C,3,0)</f>
        <v>3766842</v>
      </c>
      <c r="G2" s="4">
        <f>D2-E2</f>
        <v>0</v>
      </c>
      <c r="H2" s="4" t="str">
        <f>$H$1&amp;F2</f>
        <v>，3766842</v>
      </c>
      <c r="I2" s="4" t="str">
        <f>VLOOKUP(A2,HOP!A:U,21,0)</f>
        <v>直连</v>
      </c>
    </row>
    <row r="3" s="4" customFormat="1" spans="1:9">
      <c r="A3" s="5">
        <v>999226124985126</v>
      </c>
      <c r="B3" s="6">
        <v>45157</v>
      </c>
      <c r="C3" s="6">
        <v>45159</v>
      </c>
      <c r="D3" s="4">
        <v>1110</v>
      </c>
      <c r="E3" s="4" t="str">
        <f>VLOOKUP(A3,HOP!A:L,12,0)</f>
        <v>1110.00</v>
      </c>
      <c r="F3" s="4" t="str">
        <f>VLOOKUP(A3,HOP!A:C,3,0)</f>
        <v>3798087</v>
      </c>
      <c r="G3" s="4">
        <f>D3-E3</f>
        <v>0</v>
      </c>
      <c r="H3" s="4" t="str">
        <f>$H$1&amp;F3</f>
        <v>，3798087</v>
      </c>
      <c r="I3" s="4" t="str">
        <f>VLOOKUP(A3,HOP!A:U,21,0)</f>
        <v>直连</v>
      </c>
    </row>
    <row r="4" s="4" customFormat="1" spans="1:9">
      <c r="A4" s="5">
        <v>999226133525263</v>
      </c>
      <c r="B4" s="6">
        <v>45158</v>
      </c>
      <c r="C4" s="6">
        <v>45159</v>
      </c>
      <c r="D4" s="4">
        <v>182</v>
      </c>
      <c r="E4" s="4" t="str">
        <f>VLOOKUP(A4,HOP!A:L,12,0)</f>
        <v>182.00</v>
      </c>
      <c r="F4" s="4" t="str">
        <f>VLOOKUP(A4,HOP!A:C,3,0)</f>
        <v>3800094</v>
      </c>
      <c r="G4" s="4">
        <f>D4-E4</f>
        <v>0</v>
      </c>
      <c r="H4" s="4" t="str">
        <f>$H$1&amp;F4</f>
        <v>，3800094</v>
      </c>
      <c r="I4" s="4" t="str">
        <f>VLOOKUP(A4,HOP!A:U,21,0)</f>
        <v>直连</v>
      </c>
    </row>
    <row r="6" spans="4:4">
      <c r="D6" s="4">
        <f>SUM(D2:D5)</f>
        <v>1525</v>
      </c>
    </row>
    <row r="8" spans="4:4">
      <c r="D8" s="4" t="s">
        <v>50</v>
      </c>
    </row>
    <row r="11" spans="1:1">
      <c r="A11" s="4" t="s">
        <v>51</v>
      </c>
    </row>
    <row r="12" spans="1:1">
      <c r="A12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41" sqref="D41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999226133525263</v>
      </c>
      <c r="B2" s="1" t="s">
        <v>72</v>
      </c>
      <c r="C2" s="1" t="s">
        <v>73</v>
      </c>
      <c r="D2" s="1" t="s">
        <v>74</v>
      </c>
      <c r="E2" s="1" t="s">
        <v>46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999226124985126</v>
      </c>
      <c r="B3" s="1" t="s">
        <v>72</v>
      </c>
      <c r="C3" s="1" t="s">
        <v>89</v>
      </c>
      <c r="D3" s="1" t="s">
        <v>90</v>
      </c>
      <c r="E3" s="1" t="s">
        <v>40</v>
      </c>
      <c r="F3" s="1" t="s">
        <v>91</v>
      </c>
      <c r="G3" s="1" t="s">
        <v>76</v>
      </c>
      <c r="H3" s="1" t="s">
        <v>77</v>
      </c>
      <c r="I3" s="1" t="s">
        <v>92</v>
      </c>
      <c r="J3" s="1" t="s">
        <v>79</v>
      </c>
      <c r="K3" s="1" t="s">
        <v>92</v>
      </c>
      <c r="L3" s="1" t="s">
        <v>92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93</v>
      </c>
      <c r="S3" s="1" t="s">
        <v>85</v>
      </c>
      <c r="T3" s="1" t="s">
        <v>86</v>
      </c>
      <c r="U3" s="1" t="s">
        <v>87</v>
      </c>
      <c r="V3" s="1" t="s">
        <v>88</v>
      </c>
    </row>
    <row r="4" s="1" customFormat="1" spans="1:22">
      <c r="A4" s="3">
        <v>999225983465330</v>
      </c>
      <c r="B4" s="1" t="s">
        <v>94</v>
      </c>
      <c r="C4" s="1" t="s">
        <v>95</v>
      </c>
      <c r="D4" s="1" t="s">
        <v>96</v>
      </c>
      <c r="E4" s="1" t="s">
        <v>31</v>
      </c>
      <c r="F4" s="1" t="s">
        <v>75</v>
      </c>
      <c r="G4" s="1" t="s">
        <v>76</v>
      </c>
      <c r="H4" s="1" t="s">
        <v>77</v>
      </c>
      <c r="I4" s="1" t="s">
        <v>97</v>
      </c>
      <c r="J4" s="1" t="s">
        <v>79</v>
      </c>
      <c r="K4" s="1" t="s">
        <v>97</v>
      </c>
      <c r="L4" s="1" t="s">
        <v>97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98</v>
      </c>
      <c r="S4" s="1" t="s">
        <v>85</v>
      </c>
      <c r="T4" s="1" t="s">
        <v>86</v>
      </c>
      <c r="U4" s="1" t="s">
        <v>87</v>
      </c>
      <c r="V4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2023-09-05T01:17:17Z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