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<sst xmlns="http://schemas.openxmlformats.org/spreadsheetml/2006/main" count="88" uniqueCount="77">
  <si>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</si>
  <si>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</si>
  <si>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</si>
  <si>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</si>
  <si>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</si>
  <si>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</si>
  <si>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</si>
  <si>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</si>
  <si>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</si>
  <si>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</si>
  <si>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</si>
  <si>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</si>
  <si>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</si>
  <si>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</si>
  <si>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</si>
  <si>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</si>
  <si>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</si>
  <si>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</si>
  <si>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</si>
  <si>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</si>
  <si>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</si>
  <si>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</si>
  <si>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</si>
  <si>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</si>
  <si>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</si>
  <si>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999226036178227	</t>
  </si>
  <si>
    <t>Ctrip</t>
  </si>
  <si>
    <t>正常</t>
  </si>
  <si>
    <t>[南京]格林豪泰(南京河海大学牛首山风景区店)(80249856)</t>
  </si>
  <si>
    <t>豪华双床房&lt;2人入住&gt;</t>
  </si>
  <si>
    <t>CNY</t>
  </si>
  <si>
    <t>张冬</t>
  </si>
  <si>
    <t>CA13744230906CNY</t>
  </si>
  <si>
    <t>未提现</t>
  </si>
  <si>
    <t>携程开票</t>
  </si>
  <si>
    <t xml:space="preserve">3779634	</t>
  </si>
  <si>
    <t xml:space="preserve">(GRT)90536970;	</t>
  </si>
  <si>
    <t>，</t>
  </si>
  <si>
    <t>651 CNY</t>
  </si>
  <si>
    <t>A230906093353481</t>
  </si>
  <si>
    <t>总计：651元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</si>
  <si>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</si>
  <si>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</si>
  <si>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</si>
  <si>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</si>
  <si>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</si>
  <si>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</si>
  <si>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</si>
  <si>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</si>
  <si>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</si>
  <si>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</si>
  <si>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</si>
  <si>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</si>
  <si>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</si>
  <si>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</si>
  <si>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</si>
  <si>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</si>
  <si>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</si>
  <si>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</si>
  <si>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</si>
  <si>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2023-08-14</t>
  </si>
  <si>
    <t>3779634</t>
  </si>
  <si>
    <t>格林豪泰(南京河海大学牛首山风景区店)</t>
  </si>
  <si>
    <t>2023-08-20</t>
  </si>
  <si>
    <t>2023-08-22</t>
  </si>
  <si>
    <t>退房日月结</t>
  </si>
  <si>
    <t>651.00</t>
  </si>
  <si>
    <t>RMB</t>
  </si>
  <si>
    <t>0</t>
  </si>
  <si>
    <t>0.00</t>
  </si>
  <si>
    <t>携程汇登国内直连</t>
  </si>
  <si>
    <t>01.011264</t>
  </si>
  <si>
    <t>2023-08-14 12:21:43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</si>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</sst>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45158</v>
      </c>
      <c r="G2" s="6">
        <v>45160</v>
      </c>
      <c r="H2" s="4">
        <v>1</v>
      </c>
      <c r="I2" s="4">
        <v>2</v>
      </c>
      <c r="J2" s="4">
        <v>2</v>
      </c>
      <c r="K2" s="4" t="s">
        <v>30</v>
      </c>
      <c r="L2" s="4">
        <v>651</v>
      </c>
      <c r="M2" s="4">
        <v>651</v>
      </c>
      <c r="N2" s="4" t="s">
        <v>31</v>
      </c>
      <c r="O2" s="4" t="s">
        <v>32</v>
      </c>
      <c r="P2" s="4" t="s">
        <v>33</v>
      </c>
      <c r="Q2" s="4">
        <v>0</v>
      </c>
      <c r="R2" s="7">
        <v>45152</v>
      </c>
      <c r="S2" s="6">
        <v>45175</v>
      </c>
      <c r="T2" s="4" t="s">
        <v>34</v>
      </c>
      <c r="U2" s="4">
        <v>651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999226036178227</v>
      </c>
      <c r="B2" s="6">
        <v>45158</v>
      </c>
      <c r="C2" s="6">
        <v>45160</v>
      </c>
      <c r="D2" s="4">
        <v>651</v>
      </c>
      <c r="E2" s="4" t="str">
        <f>VLOOKUP(A2,HOP!A:L,12,0)</f>
        <v>651.00</v>
      </c>
      <c r="F2" s="4" t="str">
        <f>VLOOKUP(A2,HOP!A:C,3,0)</f>
        <v>3779634</v>
      </c>
      <c r="G2" s="4">
        <f>D2-E2</f>
        <v>0</v>
      </c>
      <c r="H2" s="4" t="str">
        <f>$H$1&amp;F2</f>
        <v>，3779634</v>
      </c>
      <c r="I2" s="4" t="str">
        <f>VLOOKUP(A2,HOP!A:U,21,0)</f>
        <v>直连</v>
      </c>
    </row>
    <row r="6" spans="4:4">
      <c r="D6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999226036178227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2023-09-06T01:35:36Z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