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<sst xmlns="http://schemas.openxmlformats.org/spreadsheetml/2006/main" count="928" uniqueCount="326">
  <si>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</si>
  <si>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</si>
  <si>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</si>
  <si>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</si>
  <si>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</si>
  <si>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</si>
  <si>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</si>
  <si>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</si>
  <si>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</si>
  <si>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</si>
  <si>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</si>
  <si>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</si>
  <si>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</si>
  <si>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</si>
  <si>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</si>
  <si>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</si>
  <si>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</si>
  <si>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</si>
  <si>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</si>
  <si>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</si>
  <si>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</si>
  <si>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</si>
  <si>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</si>
  <si>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</si>
  <si>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</si>
  <si>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999225580304956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</si>
  <si>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</si>
  <si>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</si>
  <si>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</si>
  <si>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</si>
  <si>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</si>
  <si>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WANG/YUTING,Shao/Xuanqing</t>
  </si>
  <si>
    <t>CA363230909CNY</t>
  </si>
  <si>
    <t>未提现</t>
  </si>
  <si>
    <t>携程开票</t>
  </si>
  <si>
    <t xml:space="preserve">3684053	</t>
  </si>
  <si>
    <t xml:space="preserve">	</t>
  </si>
  <si>
    <t xml:space="preserve">25749784800	</t>
  </si>
  <si>
    <t>WANG/PING,WANG/LECHUN,REN/CHUNHONG,DU/YUQIAN</t>
  </si>
  <si>
    <t xml:space="preserve">3720651	</t>
  </si>
  <si>
    <t xml:space="preserve">999225780905640	</t>
  </si>
  <si>
    <t>CHANG/HONG</t>
  </si>
  <si>
    <t xml:space="preserve">3725898	</t>
  </si>
  <si>
    <t xml:space="preserve">999225991427590	</t>
  </si>
  <si>
    <t>[香港]香港都会海逸酒店(Harbour Plaza Metropolis)(5347164)</t>
  </si>
  <si>
    <t>高级房(至少提前7天预订)(连住3晚及以上)&lt;双人入住&gt;&lt;内宾&gt;&lt;无早&gt;</t>
  </si>
  <si>
    <t>WANG/LIYI</t>
  </si>
  <si>
    <t xml:space="preserve">3768894	</t>
  </si>
  <si>
    <t xml:space="preserve">999226012083577	</t>
  </si>
  <si>
    <t>[香港]香港九龙海逸君绰酒店(Harbour Grand Kowloon)(17095949)</t>
  </si>
  <si>
    <t>高级客房(至少连住2晚及以上)&lt;特惠&gt;&lt;双人入住&gt;&lt;内宾&gt;&lt;无早&gt;</t>
  </si>
  <si>
    <t>Yu/Lan,CHEN/XIAORU</t>
  </si>
  <si>
    <t xml:space="preserve">3773683	</t>
  </si>
  <si>
    <t xml:space="preserve">999226018727911	</t>
  </si>
  <si>
    <t>Du/Ruowen</t>
  </si>
  <si>
    <t xml:space="preserve">3775756	</t>
  </si>
  <si>
    <t xml:space="preserve">999226047705413	</t>
  </si>
  <si>
    <t>园景客房(至少连住2晚及以上)&lt;双人入住&gt;&lt;内宾&gt;&lt;无早&gt;</t>
  </si>
  <si>
    <t>Xiao/YanFang</t>
  </si>
  <si>
    <t xml:space="preserve">3782056	</t>
  </si>
  <si>
    <t xml:space="preserve">999226050405143	</t>
  </si>
  <si>
    <t>ZHOU/HONG</t>
  </si>
  <si>
    <t xml:space="preserve">3782720	</t>
  </si>
  <si>
    <t xml:space="preserve">999226050476292	</t>
  </si>
  <si>
    <t>ZHANG/ZHONGFANG</t>
  </si>
  <si>
    <t xml:space="preserve">3782728	</t>
  </si>
  <si>
    <t xml:space="preserve">999226102573265	</t>
  </si>
  <si>
    <t>[梅州]梅州白天鹅迎宾馆(100697959)</t>
  </si>
  <si>
    <t>商务城景大床房&lt;双人入住&gt;&lt;限量抢购&gt;&lt;双早&gt;&lt;日历房套餐高价值&gt;&lt;新酒店礼盒&gt;</t>
  </si>
  <si>
    <t>张爱明</t>
  </si>
  <si>
    <t xml:space="preserve">999226117161978	</t>
  </si>
  <si>
    <t>商务江景双床房&lt;双人入住&gt;&lt;限量抢购&gt;&lt;双早&gt;&lt;日历房套餐高价值&gt;&lt;新酒店礼盒&gt;</t>
  </si>
  <si>
    <t>卢涌</t>
  </si>
  <si>
    <t xml:space="preserve">999226201959481	</t>
  </si>
  <si>
    <t>商务江景大床房&lt;双人入住&gt;&lt;限量抢购&gt;&lt;双早&gt;&lt;日历房套餐高价值&gt;&lt;新酒店礼盒&gt;</t>
  </si>
  <si>
    <t>尹翠君</t>
  </si>
  <si>
    <t xml:space="preserve">999226273712835	</t>
  </si>
  <si>
    <t>[梅州]梅州麓湖山酒店(67856423)</t>
  </si>
  <si>
    <t>豪华双床房&lt;双人入住&gt;&lt;升级特惠&gt;&lt;双早&gt;</t>
  </si>
  <si>
    <t>吴雪凌,姚亮,陈晓南,钟嘉恒</t>
  </si>
  <si>
    <t xml:space="preserve">2936008	</t>
  </si>
  <si>
    <t xml:space="preserve">999226338421823	</t>
  </si>
  <si>
    <t>[梅州]梅州新飞腾艺术酒店(100914635)</t>
  </si>
  <si>
    <t>豪华主题大床房&lt;特惠专享&gt;&lt;双人入住&gt;&lt;无早&gt;</t>
  </si>
  <si>
    <t>张开诚</t>
  </si>
  <si>
    <t xml:space="preserve">3830678	</t>
  </si>
  <si>
    <t xml:space="preserve">999226339000119	</t>
  </si>
  <si>
    <t>[蕉岭]蕉岭培鸿乡墅(100954969)</t>
  </si>
  <si>
    <t>豪华大床房&lt;超值特惠&gt;&lt;双人入住&gt;&lt;双早&gt;</t>
  </si>
  <si>
    <t>丘国强</t>
  </si>
  <si>
    <t xml:space="preserve">999225532400797	</t>
  </si>
  <si>
    <t>LIAO/MINGFENG,Xu/RuFei</t>
  </si>
  <si>
    <t>CA363230910CNY</t>
  </si>
  <si>
    <t xml:space="preserve">3673889	</t>
  </si>
  <si>
    <t xml:space="preserve">999226120309313	</t>
  </si>
  <si>
    <t>Cheng/Lee</t>
  </si>
  <si>
    <t xml:space="preserve">3797235	</t>
  </si>
  <si>
    <t>取消</t>
  </si>
  <si>
    <t xml:space="preserve">999226318941042	</t>
  </si>
  <si>
    <t>[梅州]梅州昌盛豪生大酒店(45834822)</t>
  </si>
  <si>
    <t>柚见汝——非遗大床房&lt;超值特惠&gt;&lt;双人入住&gt;&lt;双早&gt;</t>
  </si>
  <si>
    <t>徐晨希</t>
  </si>
  <si>
    <t xml:space="preserve">26341436667	</t>
  </si>
  <si>
    <t xml:space="preserve">3832386	</t>
  </si>
  <si>
    <t xml:space="preserve">999225887036727	</t>
  </si>
  <si>
    <t>ZHANG/YANLEI,cheng/zixiang</t>
  </si>
  <si>
    <t>CA363230911CNY</t>
  </si>
  <si>
    <t xml:space="preserve">3747528	</t>
  </si>
  <si>
    <t xml:space="preserve">999226012074623	</t>
  </si>
  <si>
    <t>ZHANG/YING</t>
  </si>
  <si>
    <t xml:space="preserve">3773681	</t>
  </si>
  <si>
    <t xml:space="preserve">999226018940723	</t>
  </si>
  <si>
    <t>[香港]香港九龙海湾酒店(Kowloon Harbourfront Hotel)(25665271)</t>
  </si>
  <si>
    <t>双卧室城景套房(至少提前7天预订)(至少连住2晚及以上)&lt;三人入住&gt;&lt;内宾&gt;&lt;无早&gt;</t>
  </si>
  <si>
    <t>ZHANG/XIAOMIN,LYU/JIYUAN</t>
  </si>
  <si>
    <t xml:space="preserve">3775829	</t>
  </si>
  <si>
    <t xml:space="preserve">999226104464400	</t>
  </si>
  <si>
    <t>LIU/YANCHEN,JIANG/LING</t>
  </si>
  <si>
    <t xml:space="preserve">3791909	</t>
  </si>
  <si>
    <t xml:space="preserve">999226337084951	</t>
  </si>
  <si>
    <t>陈泽亮,张晓珊,张晓智,张创宝</t>
  </si>
  <si>
    <t xml:space="preserve">3943233	</t>
  </si>
  <si>
    <t xml:space="preserve">999226338340525	</t>
  </si>
  <si>
    <t>戴凌珊</t>
  </si>
  <si>
    <t xml:space="preserve">600429	</t>
  </si>
  <si>
    <t xml:space="preserve">999226343779896	</t>
  </si>
  <si>
    <t>标准双床房&lt;双人入住&gt;&lt;升级特惠&gt;&lt;双早&gt;</t>
  </si>
  <si>
    <t>杨小妹</t>
  </si>
  <si>
    <t xml:space="preserve">2946665	</t>
  </si>
  <si>
    <t xml:space="preserve">999226345739468	</t>
  </si>
  <si>
    <t>豪华大床房&lt;双人入住&gt;&lt;升级特惠&gt;&lt;双早&gt;</t>
  </si>
  <si>
    <t>龚娜</t>
  </si>
  <si>
    <t xml:space="preserve">999226353855903	</t>
  </si>
  <si>
    <t>零压豪华大床房&lt;超值特惠&gt;&lt;双人入住&gt;&lt;双早&gt;&lt;日历房套餐高价值&gt;&lt;新酒店礼盒&gt;</t>
  </si>
  <si>
    <t>沈彦锋</t>
  </si>
  <si>
    <t xml:space="preserve">2952390	</t>
  </si>
  <si>
    <t xml:space="preserve">999226007633440	</t>
  </si>
  <si>
    <t>赔款</t>
  </si>
  <si>
    <t>[梅州]梅州客都大酒店(100660732)</t>
  </si>
  <si>
    <t>商务双床房&lt;特惠专享&gt;&lt;双人入住&gt;&lt;双早&gt;</t>
  </si>
  <si>
    <t>冯伟</t>
  </si>
  <si>
    <t xml:space="preserve">3772595	</t>
  </si>
  <si>
    <t xml:space="preserve">999225203709565	</t>
  </si>
  <si>
    <t>[香港]香港港岛海逸君绰酒店(Harbour Grand Hong Kong)(17081023)</t>
  </si>
  <si>
    <t>高级海景客房(至少连住2晚及以上)&lt;特惠专享&gt;&lt;双人入住&gt;&lt;内宾&gt;&lt;无早&gt;</t>
  </si>
  <si>
    <t>CAI/YONGHONG,GAO/WILLIAM,CHUA/ANGELYNE MANUEL</t>
  </si>
  <si>
    <t>CA363230912CNY</t>
  </si>
  <si>
    <t xml:space="preserve">3610040	</t>
  </si>
  <si>
    <t xml:space="preserve">999225511369111	</t>
  </si>
  <si>
    <t>CHONG/YOKE CHING</t>
  </si>
  <si>
    <t xml:space="preserve">999225998171478	</t>
  </si>
  <si>
    <t>柚见客家——非遗套房&lt;超值特惠&gt;&lt;双人入住&gt;&lt;双早&gt;</t>
  </si>
  <si>
    <t>王竑舒</t>
  </si>
  <si>
    <t xml:space="preserve">598088	</t>
  </si>
  <si>
    <t xml:space="preserve">999226196764093	</t>
  </si>
  <si>
    <t>王靖华</t>
  </si>
  <si>
    <t xml:space="preserve">999226213806714	</t>
  </si>
  <si>
    <t>WANG/JUN</t>
  </si>
  <si>
    <t xml:space="preserve">3816371	</t>
  </si>
  <si>
    <t xml:space="preserve">999226339187057	</t>
  </si>
  <si>
    <t>卢荣枝</t>
  </si>
  <si>
    <t xml:space="preserve">26358447125	</t>
  </si>
  <si>
    <t>郭俊杰</t>
  </si>
  <si>
    <t xml:space="preserve">26358447127	</t>
  </si>
  <si>
    <t>商务城景双床房&lt;双人入住&gt;&lt;限量抢购&gt;&lt;双早&gt;&lt;日历房套餐高价值&gt;&lt;新酒店礼盒&gt;</t>
  </si>
  <si>
    <t>陈洁红,陈洁涛</t>
  </si>
  <si>
    <t xml:space="preserve">999226358863031	</t>
  </si>
  <si>
    <t>商务江景大床房&lt;超值特惠&gt;&lt;双人入住&gt;&lt;日历房套餐高价值&gt;&lt;单早&gt;&lt;新酒店礼盒&gt;</t>
  </si>
  <si>
    <t>袁茂</t>
  </si>
  <si>
    <t>，</t>
  </si>
  <si>
    <t>999226102573265</t>
  </si>
  <si>
    <t>202308161909570071</t>
  </si>
  <si>
    <t>999226117161978</t>
  </si>
  <si>
    <t>202308171542360021</t>
  </si>
  <si>
    <t>999226201959481</t>
  </si>
  <si>
    <t>202308211529320076</t>
  </si>
  <si>
    <t>999226273712835</t>
  </si>
  <si>
    <t>202308230809280025</t>
  </si>
  <si>
    <t>999226339000119</t>
  </si>
  <si>
    <t>202308242119440069</t>
  </si>
  <si>
    <t>999226318941042</t>
  </si>
  <si>
    <t>202308231701000076</t>
  </si>
  <si>
    <t>999226337084951</t>
  </si>
  <si>
    <t>202308241805390077</t>
  </si>
  <si>
    <t>999226338340525</t>
  </si>
  <si>
    <t>202308242009460069</t>
  </si>
  <si>
    <t>999226343779896</t>
  </si>
  <si>
    <t>202308251305200025</t>
  </si>
  <si>
    <t>999226345739468</t>
  </si>
  <si>
    <t>202308251646040076</t>
  </si>
  <si>
    <t>999226353855903</t>
  </si>
  <si>
    <t>202308261423520069</t>
  </si>
  <si>
    <t>999226007633440</t>
  </si>
  <si>
    <t>原单未结算，本期扣款249.9元</t>
  </si>
  <si>
    <t>999225511369111</t>
  </si>
  <si>
    <t>202307221608530025</t>
  </si>
  <si>
    <t>999225998171478</t>
  </si>
  <si>
    <t>202308121327140021</t>
  </si>
  <si>
    <t>999226196764093</t>
  </si>
  <si>
    <t>202308210832320076</t>
  </si>
  <si>
    <t>999226339187057</t>
  </si>
  <si>
    <t>202308242131030076</t>
  </si>
  <si>
    <t>202308262301080071</t>
  </si>
  <si>
    <t>202308262259220068</t>
  </si>
  <si>
    <t>999226358863031</t>
  </si>
  <si>
    <t>202308262359420068</t>
  </si>
  <si>
    <t>A230912101313481</t>
  </si>
  <si>
    <t>房集：i230912101140 12080.66元</t>
  </si>
  <si>
    <t>CNY / HKD 当前参考汇率: 1.072652335</t>
  </si>
  <si>
    <t>总计： 72660.56 CNY/
77939.52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</si>
  <si>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</si>
  <si>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</si>
  <si>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</si>
  <si>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</si>
  <si>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</si>
  <si>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</si>
  <si>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</si>
  <si>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</si>
  <si>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</si>
  <si>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</si>
  <si>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</si>
  <si>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</si>
  <si>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</si>
  <si>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</si>
  <si>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</si>
  <si>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</si>
  <si>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</si>
  <si>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</si>
  <si>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</si>
  <si>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2023-08-25</t>
  </si>
  <si>
    <t>3832386</t>
  </si>
  <si>
    <t>梅州新飞腾艺术酒店</t>
  </si>
  <si>
    <t>2023-08-26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</si>
  <si>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</si>
  <si>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</si>
  <si>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</si>
  <si>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</si>
  <si>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</si>
  <si>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</si>
  <si>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</si>
  <si>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2023-08-25 07:19:22</t>
  </si>
  <si>
    <t>否</t>
  </si>
  <si>
    <t>汇智国际旅游发展有限公司</t>
  </si>
  <si>
    <t>直采</t>
  </si>
  <si>
    <t>中国</t>
  </si>
  <si>
    <t>2023-08-24</t>
  </si>
  <si>
    <t>3830678</t>
  </si>
  <si>
    <t>2023-08-24 20:12:54</t>
  </si>
  <si>
    <t>2023-08-21</t>
  </si>
  <si>
    <t>3816371</t>
  </si>
  <si>
    <t>香港九龙海逸君绰酒店</t>
  </si>
  <si>
    <t>WANG JUN</t>
  </si>
  <si>
    <t>2023-08-28</t>
  </si>
  <si>
    <t>2434.00</t>
  </si>
  <si>
    <t>2023-08-22 10:27:27</t>
  </si>
  <si>
    <t>2023-08-16</t>
  </si>
  <si>
    <t>3791909</t>
  </si>
  <si>
    <t>LIU YANCHEN,JIANG LING</t>
  </si>
  <si>
    <t>2023-08-23</t>
  </si>
  <si>
    <t>2023-08-27</t>
  </si>
  <si>
    <t>4868.00</t>
  </si>
  <si>
    <t>2023-08-17 14:27:05</t>
  </si>
  <si>
    <t>2023-08-14</t>
  </si>
  <si>
    <t>3782728</t>
  </si>
  <si>
    <t>ZHANG ZHONGFANG</t>
  </si>
  <si>
    <t>2330.00</t>
  </si>
  <si>
    <t>2023-08-15 16:40:14</t>
  </si>
  <si>
    <t>3782720</t>
  </si>
  <si>
    <t>ZHOU HONG</t>
  </si>
  <si>
    <t>2122.00</t>
  </si>
  <si>
    <t>2023-08-15 16:43:30</t>
  </si>
  <si>
    <t>3782056</t>
  </si>
  <si>
    <t>Xiao YanFang</t>
  </si>
  <si>
    <t>2023-08-20</t>
  </si>
  <si>
    <t>5825.00</t>
  </si>
  <si>
    <t>2023-08-15 16:46:08</t>
  </si>
  <si>
    <t>2023-08-13</t>
  </si>
  <si>
    <t>3775829</t>
  </si>
  <si>
    <t>香港九龙海湾酒店</t>
  </si>
  <si>
    <t>ZHANG XIAOMIN,LYU JIYUAN</t>
  </si>
  <si>
    <t>2600.00</t>
  </si>
  <si>
    <t>2023-08-14 11:43:26</t>
  </si>
  <si>
    <t>3775756</t>
  </si>
  <si>
    <t>香港都会海逸酒店</t>
  </si>
  <si>
    <t>Du Ruowen</t>
  </si>
  <si>
    <t>4575.00</t>
  </si>
  <si>
    <t>2023-08-14 15:19:41</t>
  </si>
  <si>
    <t>3773683</t>
  </si>
  <si>
    <t>Yu Lan,CHEN XIAORU</t>
  </si>
  <si>
    <t>2023-08-22</t>
  </si>
  <si>
    <t>3183.00</t>
  </si>
  <si>
    <t>2023-08-13 16:01:14</t>
  </si>
  <si>
    <t>3773681</t>
  </si>
  <si>
    <t>ZHANG YING</t>
  </si>
  <si>
    <t>6990.00</t>
  </si>
  <si>
    <t>2023-08-13 16:03:06</t>
  </si>
  <si>
    <t>2023-08-12</t>
  </si>
  <si>
    <t>3768894</t>
  </si>
  <si>
    <t>WANG LIYI</t>
  </si>
  <si>
    <t>2023-08-12 22:29:56</t>
  </si>
  <si>
    <t>2023-08-07</t>
  </si>
  <si>
    <t>3747528</t>
  </si>
  <si>
    <t>ZHANG YANLEI,cheng zixiang</t>
  </si>
  <si>
    <t>7614.00</t>
  </si>
  <si>
    <t>2023-08-08 15:09:36</t>
  </si>
  <si>
    <t>2023-08-03</t>
  </si>
  <si>
    <t>3725898</t>
  </si>
  <si>
    <t>香港九龙酒店</t>
  </si>
  <si>
    <t>CHANG HONG</t>
  </si>
  <si>
    <t>2808.00</t>
  </si>
  <si>
    <t>2023-08-03 10:26:27</t>
  </si>
  <si>
    <t>2023-08-02</t>
  </si>
  <si>
    <t>3720651</t>
  </si>
  <si>
    <t>WANG PING,WANG LECHUN,REN CHUNHONG,DU YUQIAN</t>
  </si>
  <si>
    <t>5616.00</t>
  </si>
  <si>
    <t>2023-08-02 10:13:27</t>
  </si>
  <si>
    <t>2023-07-25</t>
  </si>
  <si>
    <t>3684053</t>
  </si>
  <si>
    <t>WANG YUTING,Shao Xuanqing</t>
  </si>
  <si>
    <t>2871.00</t>
  </si>
  <si>
    <t>2023-07-26 10:04:57</t>
  </si>
  <si>
    <t>2023-07-23</t>
  </si>
  <si>
    <t>3673889</t>
  </si>
  <si>
    <t>LIAO MINGFENG,Xu RuFei</t>
  </si>
  <si>
    <t>2174.00</t>
  </si>
  <si>
    <t>2023-07-28 10:44:49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</si>
</sst>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15</xdr:col>
      <xdr:colOff>257175</xdr:colOff>
      <xdr:row>85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10585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45160</v>
      </c>
      <c r="G2" s="6">
        <v>45163</v>
      </c>
      <c r="H2" s="4">
        <v>1</v>
      </c>
      <c r="I2" s="4">
        <v>3</v>
      </c>
      <c r="J2" s="4">
        <v>3</v>
      </c>
      <c r="K2" s="4" t="s">
        <v>30</v>
      </c>
      <c r="L2" s="4">
        <v>2871</v>
      </c>
      <c r="M2" s="4">
        <v>2871</v>
      </c>
      <c r="N2" s="4" t="s">
        <v>31</v>
      </c>
      <c r="O2" s="4" t="s">
        <v>32</v>
      </c>
      <c r="P2" s="4" t="s">
        <v>33</v>
      </c>
      <c r="Q2" s="4">
        <v>0</v>
      </c>
      <c r="R2" s="7">
        <v>45132</v>
      </c>
      <c r="S2" s="6">
        <v>45178</v>
      </c>
      <c r="T2" s="4" t="s">
        <v>34</v>
      </c>
      <c r="U2" s="4">
        <v>2871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45160</v>
      </c>
      <c r="G3" s="6">
        <v>45163</v>
      </c>
      <c r="H3" s="4">
        <v>2</v>
      </c>
      <c r="I3" s="4">
        <v>3</v>
      </c>
      <c r="J3" s="4">
        <v>6</v>
      </c>
      <c r="K3" s="4" t="s">
        <v>30</v>
      </c>
      <c r="L3" s="4">
        <v>5616</v>
      </c>
      <c r="M3" s="4">
        <v>5616</v>
      </c>
      <c r="N3" s="4" t="s">
        <v>38</v>
      </c>
      <c r="O3" s="4" t="s">
        <v>32</v>
      </c>
      <c r="P3" s="4" t="s">
        <v>33</v>
      </c>
      <c r="Q3" s="4">
        <v>0</v>
      </c>
      <c r="R3" s="7">
        <v>45140.0000115741</v>
      </c>
      <c r="S3" s="6">
        <v>45178</v>
      </c>
      <c r="T3" s="4" t="s">
        <v>34</v>
      </c>
      <c r="U3" s="4">
        <v>5616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45160</v>
      </c>
      <c r="G4" s="6">
        <v>45163</v>
      </c>
      <c r="H4" s="4">
        <v>1</v>
      </c>
      <c r="I4" s="4">
        <v>3</v>
      </c>
      <c r="J4" s="4">
        <v>3</v>
      </c>
      <c r="K4" s="4" t="s">
        <v>30</v>
      </c>
      <c r="L4" s="4">
        <v>2808</v>
      </c>
      <c r="M4" s="4">
        <v>2808</v>
      </c>
      <c r="N4" s="4" t="s">
        <v>41</v>
      </c>
      <c r="O4" s="4" t="s">
        <v>32</v>
      </c>
      <c r="P4" s="4" t="s">
        <v>33</v>
      </c>
      <c r="Q4" s="4">
        <v>0</v>
      </c>
      <c r="R4" s="7">
        <v>45141</v>
      </c>
      <c r="S4" s="6">
        <v>45178</v>
      </c>
      <c r="T4" s="4" t="s">
        <v>34</v>
      </c>
      <c r="U4" s="4">
        <v>2808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45158</v>
      </c>
      <c r="G5" s="6">
        <v>45163</v>
      </c>
      <c r="H5" s="4">
        <v>1</v>
      </c>
      <c r="I5" s="4">
        <v>5</v>
      </c>
      <c r="J5" s="4">
        <v>5</v>
      </c>
      <c r="K5" s="4" t="s">
        <v>30</v>
      </c>
      <c r="L5" s="4">
        <v>4575</v>
      </c>
      <c r="M5" s="4">
        <v>4575</v>
      </c>
      <c r="N5" s="4" t="s">
        <v>46</v>
      </c>
      <c r="O5" s="4" t="s">
        <v>32</v>
      </c>
      <c r="P5" s="4" t="s">
        <v>33</v>
      </c>
      <c r="Q5" s="4">
        <v>0</v>
      </c>
      <c r="R5" s="7">
        <v>45150</v>
      </c>
      <c r="S5" s="6">
        <v>45178</v>
      </c>
      <c r="T5" s="4" t="s">
        <v>34</v>
      </c>
      <c r="U5" s="4">
        <v>4575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45160</v>
      </c>
      <c r="G6" s="6">
        <v>45163</v>
      </c>
      <c r="H6" s="4">
        <v>1</v>
      </c>
      <c r="I6" s="4">
        <v>3</v>
      </c>
      <c r="J6" s="4">
        <v>3</v>
      </c>
      <c r="K6" s="4" t="s">
        <v>30</v>
      </c>
      <c r="L6" s="4">
        <v>3183</v>
      </c>
      <c r="M6" s="4">
        <v>3183</v>
      </c>
      <c r="N6" s="4" t="s">
        <v>51</v>
      </c>
      <c r="O6" s="4" t="s">
        <v>32</v>
      </c>
      <c r="P6" s="4" t="s">
        <v>33</v>
      </c>
      <c r="Q6" s="4">
        <v>0</v>
      </c>
      <c r="R6" s="7">
        <v>45151</v>
      </c>
      <c r="S6" s="6">
        <v>45178</v>
      </c>
      <c r="T6" s="4" t="s">
        <v>34</v>
      </c>
      <c r="U6" s="4">
        <v>3183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45158</v>
      </c>
      <c r="G7" s="6">
        <v>45163</v>
      </c>
      <c r="H7" s="4">
        <v>1</v>
      </c>
      <c r="I7" s="4">
        <v>5</v>
      </c>
      <c r="J7" s="4">
        <v>5</v>
      </c>
      <c r="K7" s="4" t="s">
        <v>30</v>
      </c>
      <c r="L7" s="4">
        <v>4575</v>
      </c>
      <c r="M7" s="4">
        <v>4575</v>
      </c>
      <c r="N7" s="4" t="s">
        <v>54</v>
      </c>
      <c r="O7" s="4" t="s">
        <v>32</v>
      </c>
      <c r="P7" s="4" t="s">
        <v>33</v>
      </c>
      <c r="Q7" s="4">
        <v>0</v>
      </c>
      <c r="R7" s="7">
        <v>45151.0000115741</v>
      </c>
      <c r="S7" s="6">
        <v>45178</v>
      </c>
      <c r="T7" s="4" t="s">
        <v>34</v>
      </c>
      <c r="U7" s="4">
        <v>4575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49</v>
      </c>
      <c r="E8" s="4" t="s">
        <v>57</v>
      </c>
      <c r="F8" s="6">
        <v>45158</v>
      </c>
      <c r="G8" s="6">
        <v>45163</v>
      </c>
      <c r="H8" s="4">
        <v>1</v>
      </c>
      <c r="I8" s="4">
        <v>5</v>
      </c>
      <c r="J8" s="4">
        <v>5</v>
      </c>
      <c r="K8" s="4" t="s">
        <v>30</v>
      </c>
      <c r="L8" s="4">
        <v>5825</v>
      </c>
      <c r="M8" s="4">
        <v>5825</v>
      </c>
      <c r="N8" s="4" t="s">
        <v>58</v>
      </c>
      <c r="O8" s="4" t="s">
        <v>32</v>
      </c>
      <c r="P8" s="4" t="s">
        <v>33</v>
      </c>
      <c r="Q8" s="4">
        <v>0</v>
      </c>
      <c r="R8" s="7">
        <v>45152.0000115741</v>
      </c>
      <c r="S8" s="6">
        <v>45178</v>
      </c>
      <c r="T8" s="4" t="s">
        <v>34</v>
      </c>
      <c r="U8" s="4">
        <v>5825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45161</v>
      </c>
      <c r="G9" s="6">
        <v>45163</v>
      </c>
      <c r="H9" s="4">
        <v>1</v>
      </c>
      <c r="I9" s="4">
        <v>2</v>
      </c>
      <c r="J9" s="4">
        <v>2</v>
      </c>
      <c r="K9" s="4" t="s">
        <v>30</v>
      </c>
      <c r="L9" s="4">
        <v>2122</v>
      </c>
      <c r="M9" s="4">
        <v>2122</v>
      </c>
      <c r="N9" s="4" t="s">
        <v>61</v>
      </c>
      <c r="O9" s="4" t="s">
        <v>32</v>
      </c>
      <c r="P9" s="4" t="s">
        <v>33</v>
      </c>
      <c r="Q9" s="4">
        <v>0</v>
      </c>
      <c r="R9" s="7">
        <v>45152</v>
      </c>
      <c r="S9" s="6">
        <v>45178</v>
      </c>
      <c r="T9" s="4" t="s">
        <v>34</v>
      </c>
      <c r="U9" s="4">
        <v>2122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49</v>
      </c>
      <c r="E10" s="4" t="s">
        <v>57</v>
      </c>
      <c r="F10" s="6">
        <v>45161</v>
      </c>
      <c r="G10" s="6">
        <v>45163</v>
      </c>
      <c r="H10" s="4">
        <v>1</v>
      </c>
      <c r="I10" s="4">
        <v>2</v>
      </c>
      <c r="J10" s="4">
        <v>2</v>
      </c>
      <c r="K10" s="4" t="s">
        <v>30</v>
      </c>
      <c r="L10" s="4">
        <v>2330</v>
      </c>
      <c r="M10" s="4">
        <v>2330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45152</v>
      </c>
      <c r="S10" s="6">
        <v>45178</v>
      </c>
      <c r="T10" s="4" t="s">
        <v>34</v>
      </c>
      <c r="U10" s="4">
        <v>2330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45162</v>
      </c>
      <c r="G11" s="6">
        <v>45163</v>
      </c>
      <c r="H11" s="4">
        <v>1</v>
      </c>
      <c r="I11" s="4">
        <v>1</v>
      </c>
      <c r="J11" s="4">
        <v>1</v>
      </c>
      <c r="K11" s="4" t="s">
        <v>30</v>
      </c>
      <c r="L11" s="4">
        <v>290.5</v>
      </c>
      <c r="M11" s="4">
        <v>290.5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45154</v>
      </c>
      <c r="S11" s="6">
        <v>45178</v>
      </c>
      <c r="T11" s="4" t="s">
        <v>34</v>
      </c>
      <c r="U11" s="4">
        <v>290.5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67</v>
      </c>
      <c r="E12" s="4" t="s">
        <v>71</v>
      </c>
      <c r="F12" s="6">
        <v>45162</v>
      </c>
      <c r="G12" s="6">
        <v>45163</v>
      </c>
      <c r="H12" s="4">
        <v>1</v>
      </c>
      <c r="I12" s="4">
        <v>1</v>
      </c>
      <c r="J12" s="4">
        <v>1</v>
      </c>
      <c r="K12" s="4" t="s">
        <v>30</v>
      </c>
      <c r="L12" s="4">
        <v>301</v>
      </c>
      <c r="M12" s="4">
        <v>301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45155.0000115741</v>
      </c>
      <c r="S12" s="6">
        <v>45178</v>
      </c>
      <c r="T12" s="4" t="s">
        <v>34</v>
      </c>
      <c r="U12" s="4">
        <v>301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67</v>
      </c>
      <c r="E13" s="4" t="s">
        <v>74</v>
      </c>
      <c r="F13" s="6">
        <v>45162</v>
      </c>
      <c r="G13" s="6">
        <v>45163</v>
      </c>
      <c r="H13" s="4">
        <v>1</v>
      </c>
      <c r="I13" s="4">
        <v>1</v>
      </c>
      <c r="J13" s="4">
        <v>1</v>
      </c>
      <c r="K13" s="4" t="s">
        <v>30</v>
      </c>
      <c r="L13" s="4">
        <v>301</v>
      </c>
      <c r="M13" s="4">
        <v>301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45159</v>
      </c>
      <c r="S13" s="6">
        <v>45178</v>
      </c>
      <c r="T13" s="4" t="s">
        <v>34</v>
      </c>
      <c r="U13" s="4">
        <v>301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45162</v>
      </c>
      <c r="G14" s="6">
        <v>45163</v>
      </c>
      <c r="H14" s="4">
        <v>4</v>
      </c>
      <c r="I14" s="4">
        <v>1</v>
      </c>
      <c r="J14" s="4">
        <v>4</v>
      </c>
      <c r="K14" s="4" t="s">
        <v>30</v>
      </c>
      <c r="L14" s="4">
        <v>1232</v>
      </c>
      <c r="M14" s="4">
        <v>1232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45161</v>
      </c>
      <c r="S14" s="6">
        <v>45178</v>
      </c>
      <c r="T14" s="4" t="s">
        <v>34</v>
      </c>
      <c r="U14" s="4">
        <v>1232</v>
      </c>
      <c r="V14" s="4">
        <v>0</v>
      </c>
      <c r="W14" s="4">
        <v>0</v>
      </c>
      <c r="X14" s="4" t="s">
        <v>36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45162</v>
      </c>
      <c r="G15" s="6">
        <v>45163</v>
      </c>
      <c r="H15" s="4">
        <v>1</v>
      </c>
      <c r="I15" s="4">
        <v>1</v>
      </c>
      <c r="J15" s="4">
        <v>1</v>
      </c>
      <c r="K15" s="4" t="s">
        <v>30</v>
      </c>
      <c r="L15" s="4">
        <v>122.4</v>
      </c>
      <c r="M15" s="4">
        <v>122.4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45162</v>
      </c>
      <c r="S15" s="6">
        <v>45178</v>
      </c>
      <c r="T15" s="4" t="s">
        <v>34</v>
      </c>
      <c r="U15" s="4">
        <v>122.4</v>
      </c>
      <c r="V15" s="4">
        <v>0</v>
      </c>
      <c r="W15" s="4">
        <v>0</v>
      </c>
      <c r="X15" s="4" t="s">
        <v>85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45162</v>
      </c>
      <c r="G16" s="6">
        <v>45163</v>
      </c>
      <c r="H16" s="4">
        <v>1</v>
      </c>
      <c r="I16" s="4">
        <v>1</v>
      </c>
      <c r="J16" s="4">
        <v>1</v>
      </c>
      <c r="K16" s="4" t="s">
        <v>30</v>
      </c>
      <c r="L16" s="4">
        <v>492.6</v>
      </c>
      <c r="M16" s="4">
        <v>492.6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45162</v>
      </c>
      <c r="S16" s="6">
        <v>45178</v>
      </c>
      <c r="T16" s="4" t="s">
        <v>34</v>
      </c>
      <c r="U16" s="4">
        <v>492.6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45162</v>
      </c>
      <c r="G17" s="6">
        <v>45164</v>
      </c>
      <c r="H17" s="4">
        <v>1</v>
      </c>
      <c r="I17" s="4">
        <v>2</v>
      </c>
      <c r="J17" s="4">
        <v>2</v>
      </c>
      <c r="K17" s="4" t="s">
        <v>30</v>
      </c>
      <c r="L17" s="4">
        <v>2174</v>
      </c>
      <c r="M17" s="4">
        <v>2174</v>
      </c>
      <c r="N17" s="4" t="s">
        <v>91</v>
      </c>
      <c r="O17" s="4" t="s">
        <v>92</v>
      </c>
      <c r="P17" s="4" t="s">
        <v>33</v>
      </c>
      <c r="Q17" s="4">
        <v>0</v>
      </c>
      <c r="R17" s="7">
        <v>45130.0000115741</v>
      </c>
      <c r="S17" s="6">
        <v>45179</v>
      </c>
      <c r="T17" s="4" t="s">
        <v>34</v>
      </c>
      <c r="U17" s="4">
        <v>2174</v>
      </c>
      <c r="V17" s="4">
        <v>0</v>
      </c>
      <c r="W17" s="4">
        <v>0</v>
      </c>
      <c r="X17" s="4" t="s">
        <v>93</v>
      </c>
      <c r="Y17" s="4" t="s">
        <v>36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49</v>
      </c>
      <c r="E18" s="4" t="s">
        <v>50</v>
      </c>
      <c r="F18" s="6">
        <v>45160</v>
      </c>
      <c r="G18" s="6">
        <v>45164</v>
      </c>
      <c r="H18" s="4">
        <v>1</v>
      </c>
      <c r="I18" s="4">
        <v>4</v>
      </c>
      <c r="J18" s="4">
        <v>4</v>
      </c>
      <c r="K18" s="4" t="s">
        <v>30</v>
      </c>
      <c r="L18" s="4">
        <v>4556</v>
      </c>
      <c r="M18" s="4">
        <v>4556</v>
      </c>
      <c r="N18" s="4" t="s">
        <v>95</v>
      </c>
      <c r="O18" s="4" t="s">
        <v>92</v>
      </c>
      <c r="P18" s="4" t="s">
        <v>33</v>
      </c>
      <c r="Q18" s="4">
        <v>0</v>
      </c>
      <c r="R18" s="7">
        <v>45155.0000115741</v>
      </c>
      <c r="S18" s="6">
        <v>45179</v>
      </c>
      <c r="T18" s="4" t="s">
        <v>34</v>
      </c>
      <c r="U18" s="4">
        <v>4556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97</v>
      </c>
      <c r="D19" s="4" t="s">
        <v>49</v>
      </c>
      <c r="E19" s="4" t="s">
        <v>50</v>
      </c>
      <c r="F19" s="6">
        <v>45160</v>
      </c>
      <c r="G19" s="6">
        <v>45164</v>
      </c>
      <c r="H19" s="4">
        <v>1</v>
      </c>
      <c r="I19" s="4">
        <v>4</v>
      </c>
      <c r="J19" s="4">
        <v>4</v>
      </c>
      <c r="K19" s="4" t="s">
        <v>30</v>
      </c>
      <c r="L19" s="4">
        <v>-4556</v>
      </c>
      <c r="M19" s="4">
        <v>-4556</v>
      </c>
      <c r="N19" s="4" t="s">
        <v>95</v>
      </c>
      <c r="O19" s="4" t="s">
        <v>92</v>
      </c>
      <c r="P19" s="4" t="s">
        <v>33</v>
      </c>
      <c r="Q19" s="4">
        <v>0</v>
      </c>
      <c r="R19" s="7">
        <v>45155.0000115741</v>
      </c>
      <c r="S19" s="6">
        <v>45179</v>
      </c>
      <c r="T19" s="4" t="s">
        <v>34</v>
      </c>
      <c r="U19" s="4">
        <v>-4556</v>
      </c>
      <c r="V19" s="4">
        <v>0</v>
      </c>
      <c r="W19" s="4">
        <v>0</v>
      </c>
      <c r="X19" s="4" t="s">
        <v>96</v>
      </c>
      <c r="Y19" s="4" t="s">
        <v>36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45163</v>
      </c>
      <c r="G20" s="6">
        <v>45164</v>
      </c>
      <c r="H20" s="4">
        <v>1</v>
      </c>
      <c r="I20" s="4">
        <v>1</v>
      </c>
      <c r="J20" s="4">
        <v>1</v>
      </c>
      <c r="K20" s="4" t="s">
        <v>30</v>
      </c>
      <c r="L20" s="4">
        <v>495.6</v>
      </c>
      <c r="M20" s="4">
        <v>495.6</v>
      </c>
      <c r="N20" s="4" t="s">
        <v>101</v>
      </c>
      <c r="O20" s="4" t="s">
        <v>92</v>
      </c>
      <c r="P20" s="4" t="s">
        <v>33</v>
      </c>
      <c r="Q20" s="4">
        <v>0</v>
      </c>
      <c r="R20" s="7">
        <v>45161.0000115741</v>
      </c>
      <c r="S20" s="6">
        <v>45179</v>
      </c>
      <c r="T20" s="4" t="s">
        <v>34</v>
      </c>
      <c r="U20" s="4">
        <v>495.6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82</v>
      </c>
      <c r="E21" s="4" t="s">
        <v>83</v>
      </c>
      <c r="F21" s="6">
        <v>45163</v>
      </c>
      <c r="G21" s="6">
        <v>45164</v>
      </c>
      <c r="H21" s="4">
        <v>1</v>
      </c>
      <c r="I21" s="4">
        <v>1</v>
      </c>
      <c r="J21" s="4">
        <v>1</v>
      </c>
      <c r="K21" s="4" t="s">
        <v>30</v>
      </c>
      <c r="L21" s="4">
        <v>122.4</v>
      </c>
      <c r="M21" s="4">
        <v>122.4</v>
      </c>
      <c r="N21" s="4" t="s">
        <v>84</v>
      </c>
      <c r="O21" s="4" t="s">
        <v>92</v>
      </c>
      <c r="P21" s="4" t="s">
        <v>33</v>
      </c>
      <c r="Q21" s="4">
        <v>0</v>
      </c>
      <c r="R21" s="7">
        <v>45163.0000115741</v>
      </c>
      <c r="S21" s="6">
        <v>45179</v>
      </c>
      <c r="T21" s="4" t="s">
        <v>34</v>
      </c>
      <c r="U21" s="4">
        <v>122.4</v>
      </c>
      <c r="V21" s="4">
        <v>0</v>
      </c>
      <c r="W21" s="4">
        <v>0</v>
      </c>
      <c r="X21" s="4" t="s">
        <v>103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49</v>
      </c>
      <c r="E22" s="4" t="s">
        <v>50</v>
      </c>
      <c r="F22" s="6">
        <v>45162</v>
      </c>
      <c r="G22" s="6">
        <v>45165</v>
      </c>
      <c r="H22" s="4">
        <v>2</v>
      </c>
      <c r="I22" s="4">
        <v>3</v>
      </c>
      <c r="J22" s="4">
        <v>6</v>
      </c>
      <c r="K22" s="4" t="s">
        <v>30</v>
      </c>
      <c r="L22" s="4">
        <v>7614</v>
      </c>
      <c r="M22" s="4">
        <v>7614</v>
      </c>
      <c r="N22" s="4" t="s">
        <v>105</v>
      </c>
      <c r="O22" s="4" t="s">
        <v>106</v>
      </c>
      <c r="P22" s="4" t="s">
        <v>33</v>
      </c>
      <c r="Q22" s="4">
        <v>0</v>
      </c>
      <c r="R22" s="7">
        <v>45145.0000115741</v>
      </c>
      <c r="S22" s="6">
        <v>45180</v>
      </c>
      <c r="T22" s="4" t="s">
        <v>34</v>
      </c>
      <c r="U22" s="4">
        <v>7614</v>
      </c>
      <c r="V22" s="4">
        <v>0</v>
      </c>
      <c r="W22" s="4">
        <v>0</v>
      </c>
      <c r="X22" s="4" t="s">
        <v>107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49</v>
      </c>
      <c r="E23" s="4" t="s">
        <v>50</v>
      </c>
      <c r="F23" s="6">
        <v>45159</v>
      </c>
      <c r="G23" s="6">
        <v>45165</v>
      </c>
      <c r="H23" s="4">
        <v>1</v>
      </c>
      <c r="I23" s="4">
        <v>6</v>
      </c>
      <c r="J23" s="4">
        <v>6</v>
      </c>
      <c r="K23" s="4" t="s">
        <v>30</v>
      </c>
      <c r="L23" s="4">
        <v>6990</v>
      </c>
      <c r="M23" s="4">
        <v>6990</v>
      </c>
      <c r="N23" s="4" t="s">
        <v>109</v>
      </c>
      <c r="O23" s="4" t="s">
        <v>106</v>
      </c>
      <c r="P23" s="4" t="s">
        <v>33</v>
      </c>
      <c r="Q23" s="4">
        <v>0</v>
      </c>
      <c r="R23" s="7">
        <v>45151.0000115741</v>
      </c>
      <c r="S23" s="6">
        <v>45180</v>
      </c>
      <c r="T23" s="4" t="s">
        <v>34</v>
      </c>
      <c r="U23" s="4">
        <v>6990</v>
      </c>
      <c r="V23" s="4">
        <v>0</v>
      </c>
      <c r="W23" s="4">
        <v>0</v>
      </c>
      <c r="X23" s="4" t="s">
        <v>110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45163</v>
      </c>
      <c r="G24" s="6">
        <v>45165</v>
      </c>
      <c r="H24" s="4">
        <v>1</v>
      </c>
      <c r="I24" s="4">
        <v>2</v>
      </c>
      <c r="J24" s="4">
        <v>2</v>
      </c>
      <c r="K24" s="4" t="s">
        <v>30</v>
      </c>
      <c r="L24" s="4">
        <v>2600</v>
      </c>
      <c r="M24" s="4">
        <v>2600</v>
      </c>
      <c r="N24" s="4" t="s">
        <v>114</v>
      </c>
      <c r="O24" s="4" t="s">
        <v>106</v>
      </c>
      <c r="P24" s="4" t="s">
        <v>33</v>
      </c>
      <c r="Q24" s="4">
        <v>0</v>
      </c>
      <c r="R24" s="7">
        <v>45151.0000115741</v>
      </c>
      <c r="S24" s="6">
        <v>45180</v>
      </c>
      <c r="T24" s="4" t="s">
        <v>34</v>
      </c>
      <c r="U24" s="4">
        <v>2600</v>
      </c>
      <c r="V24" s="4">
        <v>0</v>
      </c>
      <c r="W24" s="4">
        <v>0</v>
      </c>
      <c r="X24" s="4" t="s">
        <v>115</v>
      </c>
      <c r="Y24" s="4" t="s">
        <v>36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49</v>
      </c>
      <c r="E25" s="4" t="s">
        <v>50</v>
      </c>
      <c r="F25" s="6">
        <v>45161</v>
      </c>
      <c r="G25" s="6">
        <v>45165</v>
      </c>
      <c r="H25" s="4">
        <v>1</v>
      </c>
      <c r="I25" s="4">
        <v>4</v>
      </c>
      <c r="J25" s="4">
        <v>4</v>
      </c>
      <c r="K25" s="4" t="s">
        <v>30</v>
      </c>
      <c r="L25" s="4">
        <v>4868</v>
      </c>
      <c r="M25" s="4">
        <v>4868</v>
      </c>
      <c r="N25" s="4" t="s">
        <v>117</v>
      </c>
      <c r="O25" s="4" t="s">
        <v>106</v>
      </c>
      <c r="P25" s="4" t="s">
        <v>33</v>
      </c>
      <c r="Q25" s="4">
        <v>0</v>
      </c>
      <c r="R25" s="7">
        <v>45154.0000115741</v>
      </c>
      <c r="S25" s="6">
        <v>45180</v>
      </c>
      <c r="T25" s="4" t="s">
        <v>34</v>
      </c>
      <c r="U25" s="4">
        <v>4868</v>
      </c>
      <c r="V25" s="4">
        <v>0</v>
      </c>
      <c r="W25" s="4">
        <v>0</v>
      </c>
      <c r="X25" s="4" t="s">
        <v>118</v>
      </c>
      <c r="Y25" s="4" t="s">
        <v>36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77</v>
      </c>
      <c r="E26" s="4" t="s">
        <v>78</v>
      </c>
      <c r="F26" s="6">
        <v>45164</v>
      </c>
      <c r="G26" s="6">
        <v>45165</v>
      </c>
      <c r="H26" s="4">
        <v>4</v>
      </c>
      <c r="I26" s="4">
        <v>1</v>
      </c>
      <c r="J26" s="4">
        <v>4</v>
      </c>
      <c r="K26" s="4" t="s">
        <v>30</v>
      </c>
      <c r="L26" s="4">
        <v>1232</v>
      </c>
      <c r="M26" s="4">
        <v>1232</v>
      </c>
      <c r="N26" s="4" t="s">
        <v>120</v>
      </c>
      <c r="O26" s="4" t="s">
        <v>106</v>
      </c>
      <c r="P26" s="4" t="s">
        <v>33</v>
      </c>
      <c r="Q26" s="4">
        <v>0</v>
      </c>
      <c r="R26" s="7">
        <v>45162</v>
      </c>
      <c r="S26" s="6">
        <v>45180</v>
      </c>
      <c r="T26" s="4" t="s">
        <v>34</v>
      </c>
      <c r="U26" s="4">
        <v>1232</v>
      </c>
      <c r="V26" s="4">
        <v>0</v>
      </c>
      <c r="W26" s="4">
        <v>0</v>
      </c>
      <c r="X26" s="4" t="s">
        <v>36</v>
      </c>
      <c r="Y26" s="4" t="s">
        <v>121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99</v>
      </c>
      <c r="E27" s="4" t="s">
        <v>100</v>
      </c>
      <c r="F27" s="6">
        <v>45163</v>
      </c>
      <c r="G27" s="6">
        <v>45165</v>
      </c>
      <c r="H27" s="4">
        <v>1</v>
      </c>
      <c r="I27" s="4">
        <v>2</v>
      </c>
      <c r="J27" s="4">
        <v>2</v>
      </c>
      <c r="K27" s="4" t="s">
        <v>30</v>
      </c>
      <c r="L27" s="4">
        <v>991.2</v>
      </c>
      <c r="M27" s="4">
        <v>991.2</v>
      </c>
      <c r="N27" s="4" t="s">
        <v>123</v>
      </c>
      <c r="O27" s="4" t="s">
        <v>106</v>
      </c>
      <c r="P27" s="4" t="s">
        <v>33</v>
      </c>
      <c r="Q27" s="4">
        <v>0</v>
      </c>
      <c r="R27" s="7">
        <v>45162.0000115741</v>
      </c>
      <c r="S27" s="6">
        <v>45180</v>
      </c>
      <c r="T27" s="4" t="s">
        <v>34</v>
      </c>
      <c r="U27" s="4">
        <v>991.2</v>
      </c>
      <c r="V27" s="4">
        <v>0</v>
      </c>
      <c r="W27" s="4">
        <v>0</v>
      </c>
      <c r="X27" s="4" t="s">
        <v>36</v>
      </c>
      <c r="Y27" s="4" t="s">
        <v>124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77</v>
      </c>
      <c r="E28" s="4" t="s">
        <v>126</v>
      </c>
      <c r="F28" s="6">
        <v>45164</v>
      </c>
      <c r="G28" s="6">
        <v>45165</v>
      </c>
      <c r="H28" s="4">
        <v>1</v>
      </c>
      <c r="I28" s="4">
        <v>1</v>
      </c>
      <c r="J28" s="4">
        <v>1</v>
      </c>
      <c r="K28" s="4" t="s">
        <v>30</v>
      </c>
      <c r="L28" s="4">
        <v>245</v>
      </c>
      <c r="M28" s="4">
        <v>245</v>
      </c>
      <c r="N28" s="4" t="s">
        <v>127</v>
      </c>
      <c r="O28" s="4" t="s">
        <v>106</v>
      </c>
      <c r="P28" s="4" t="s">
        <v>33</v>
      </c>
      <c r="Q28" s="4">
        <v>0</v>
      </c>
      <c r="R28" s="7">
        <v>45163</v>
      </c>
      <c r="S28" s="6">
        <v>45180</v>
      </c>
      <c r="T28" s="4" t="s">
        <v>34</v>
      </c>
      <c r="U28" s="4">
        <v>245</v>
      </c>
      <c r="V28" s="4">
        <v>0</v>
      </c>
      <c r="W28" s="4">
        <v>0</v>
      </c>
      <c r="X28" s="4" t="s">
        <v>36</v>
      </c>
      <c r="Y28" s="4" t="s">
        <v>128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77</v>
      </c>
      <c r="E29" s="4" t="s">
        <v>130</v>
      </c>
      <c r="F29" s="6">
        <v>45164</v>
      </c>
      <c r="G29" s="6">
        <v>45165</v>
      </c>
      <c r="H29" s="4">
        <v>1</v>
      </c>
      <c r="I29" s="4">
        <v>1</v>
      </c>
      <c r="J29" s="4">
        <v>1</v>
      </c>
      <c r="K29" s="4" t="s">
        <v>30</v>
      </c>
      <c r="L29" s="4">
        <v>308</v>
      </c>
      <c r="M29" s="4">
        <v>308</v>
      </c>
      <c r="N29" s="4" t="s">
        <v>131</v>
      </c>
      <c r="O29" s="4" t="s">
        <v>106</v>
      </c>
      <c r="P29" s="4" t="s">
        <v>33</v>
      </c>
      <c r="Q29" s="4">
        <v>0</v>
      </c>
      <c r="R29" s="7">
        <v>45163.0000115741</v>
      </c>
      <c r="S29" s="6">
        <v>45180</v>
      </c>
      <c r="T29" s="4" t="s">
        <v>34</v>
      </c>
      <c r="U29" s="4">
        <v>308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77</v>
      </c>
      <c r="E30" s="4" t="s">
        <v>133</v>
      </c>
      <c r="F30" s="6">
        <v>45164</v>
      </c>
      <c r="G30" s="6">
        <v>45165</v>
      </c>
      <c r="H30" s="4">
        <v>1</v>
      </c>
      <c r="I30" s="4">
        <v>1</v>
      </c>
      <c r="J30" s="4">
        <v>1</v>
      </c>
      <c r="K30" s="4" t="s">
        <v>30</v>
      </c>
      <c r="L30" s="4">
        <v>364</v>
      </c>
      <c r="M30" s="4">
        <v>364</v>
      </c>
      <c r="N30" s="4" t="s">
        <v>134</v>
      </c>
      <c r="O30" s="4" t="s">
        <v>106</v>
      </c>
      <c r="P30" s="4" t="s">
        <v>33</v>
      </c>
      <c r="Q30" s="4">
        <v>0</v>
      </c>
      <c r="R30" s="7">
        <v>45164.0000115741</v>
      </c>
      <c r="S30" s="6">
        <v>45180</v>
      </c>
      <c r="T30" s="4" t="s">
        <v>34</v>
      </c>
      <c r="U30" s="4">
        <v>364</v>
      </c>
      <c r="V30" s="4">
        <v>0</v>
      </c>
      <c r="W30" s="4">
        <v>0</v>
      </c>
      <c r="X30" s="4" t="s">
        <v>36</v>
      </c>
      <c r="Y30" s="4" t="s">
        <v>135</v>
      </c>
    </row>
    <row r="31" s="4" customFormat="1" spans="1:25">
      <c r="A31" s="4" t="s">
        <v>136</v>
      </c>
      <c r="B31" s="4" t="s">
        <v>26</v>
      </c>
      <c r="C31" s="4" t="s">
        <v>137</v>
      </c>
      <c r="D31" s="4" t="s">
        <v>138</v>
      </c>
      <c r="E31" s="4" t="s">
        <v>139</v>
      </c>
      <c r="F31" s="6">
        <v>45150</v>
      </c>
      <c r="G31" s="6">
        <v>45151</v>
      </c>
      <c r="H31" s="4">
        <v>1</v>
      </c>
      <c r="I31" s="4">
        <v>1</v>
      </c>
      <c r="J31" s="4">
        <v>1</v>
      </c>
      <c r="K31" s="4" t="s">
        <v>30</v>
      </c>
      <c r="L31" s="4">
        <v>-249.9</v>
      </c>
      <c r="M31" s="4">
        <v>-249.9</v>
      </c>
      <c r="N31" s="4" t="s">
        <v>140</v>
      </c>
      <c r="O31" s="4" t="s">
        <v>106</v>
      </c>
      <c r="P31" s="4" t="s">
        <v>33</v>
      </c>
      <c r="Q31" s="4">
        <v>0</v>
      </c>
      <c r="R31" s="7">
        <v>45150.9024189815</v>
      </c>
      <c r="S31" s="6">
        <v>45180</v>
      </c>
      <c r="T31" s="4"/>
      <c r="U31" s="4">
        <v>0</v>
      </c>
      <c r="V31" s="4">
        <v>0</v>
      </c>
      <c r="W31" s="4">
        <v>0</v>
      </c>
      <c r="X31" s="4" t="s">
        <v>141</v>
      </c>
      <c r="Y31" s="4" t="s">
        <v>36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45164</v>
      </c>
      <c r="G32" s="6">
        <v>45166</v>
      </c>
      <c r="H32" s="4">
        <v>3</v>
      </c>
      <c r="I32" s="4">
        <v>2</v>
      </c>
      <c r="J32" s="4">
        <v>6</v>
      </c>
      <c r="K32" s="4" t="s">
        <v>30</v>
      </c>
      <c r="L32" s="4">
        <v>8052</v>
      </c>
      <c r="M32" s="4">
        <v>8052</v>
      </c>
      <c r="N32" s="4" t="s">
        <v>145</v>
      </c>
      <c r="O32" s="4" t="s">
        <v>146</v>
      </c>
      <c r="P32" s="4" t="s">
        <v>33</v>
      </c>
      <c r="Q32" s="4">
        <v>0</v>
      </c>
      <c r="R32" s="7">
        <v>45115.0000115741</v>
      </c>
      <c r="S32" s="6">
        <v>45181</v>
      </c>
      <c r="T32" s="4" t="s">
        <v>34</v>
      </c>
      <c r="U32" s="4">
        <v>8052</v>
      </c>
      <c r="V32" s="4">
        <v>0</v>
      </c>
      <c r="W32" s="4">
        <v>0</v>
      </c>
      <c r="X32" s="4" t="s">
        <v>147</v>
      </c>
      <c r="Y32" s="4" t="s">
        <v>36</v>
      </c>
    </row>
    <row r="33" s="4" customFormat="1" spans="1:25">
      <c r="A33" s="4" t="s">
        <v>142</v>
      </c>
      <c r="B33" s="4" t="s">
        <v>26</v>
      </c>
      <c r="C33" s="4" t="s">
        <v>97</v>
      </c>
      <c r="D33" s="4" t="s">
        <v>143</v>
      </c>
      <c r="E33" s="4" t="s">
        <v>144</v>
      </c>
      <c r="F33" s="6">
        <v>45164</v>
      </c>
      <c r="G33" s="6">
        <v>45166</v>
      </c>
      <c r="H33" s="4">
        <v>3</v>
      </c>
      <c r="I33" s="4">
        <v>2</v>
      </c>
      <c r="J33" s="4">
        <v>6</v>
      </c>
      <c r="K33" s="4" t="s">
        <v>30</v>
      </c>
      <c r="L33" s="4">
        <v>-8052</v>
      </c>
      <c r="M33" s="4">
        <v>-8052</v>
      </c>
      <c r="N33" s="4" t="s">
        <v>145</v>
      </c>
      <c r="O33" s="4" t="s">
        <v>146</v>
      </c>
      <c r="P33" s="4" t="s">
        <v>33</v>
      </c>
      <c r="Q33" s="4">
        <v>0</v>
      </c>
      <c r="R33" s="7">
        <v>45115.0000115741</v>
      </c>
      <c r="S33" s="6">
        <v>45181</v>
      </c>
      <c r="T33" s="4" t="s">
        <v>34</v>
      </c>
      <c r="U33" s="4">
        <v>-8052</v>
      </c>
      <c r="V33" s="4">
        <v>0</v>
      </c>
      <c r="W33" s="4">
        <v>0</v>
      </c>
      <c r="X33" s="4" t="s">
        <v>147</v>
      </c>
      <c r="Y33" s="4" t="s">
        <v>36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87</v>
      </c>
      <c r="E34" s="4" t="s">
        <v>88</v>
      </c>
      <c r="F34" s="6">
        <v>45163</v>
      </c>
      <c r="G34" s="6">
        <v>45166</v>
      </c>
      <c r="H34" s="4">
        <v>2</v>
      </c>
      <c r="I34" s="4">
        <v>3</v>
      </c>
      <c r="J34" s="4">
        <v>6</v>
      </c>
      <c r="K34" s="4" t="s">
        <v>30</v>
      </c>
      <c r="L34" s="4">
        <v>3155.16</v>
      </c>
      <c r="M34" s="4">
        <v>3155.16</v>
      </c>
      <c r="N34" s="4" t="s">
        <v>149</v>
      </c>
      <c r="O34" s="4" t="s">
        <v>146</v>
      </c>
      <c r="P34" s="4" t="s">
        <v>33</v>
      </c>
      <c r="Q34" s="4">
        <v>0</v>
      </c>
      <c r="R34" s="7">
        <v>45129</v>
      </c>
      <c r="S34" s="6">
        <v>45181</v>
      </c>
      <c r="T34" s="4" t="s">
        <v>34</v>
      </c>
      <c r="U34" s="4">
        <v>3155.16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150</v>
      </c>
      <c r="B35" s="4" t="s">
        <v>26</v>
      </c>
      <c r="C35" s="4" t="s">
        <v>27</v>
      </c>
      <c r="D35" s="4" t="s">
        <v>99</v>
      </c>
      <c r="E35" s="4" t="s">
        <v>151</v>
      </c>
      <c r="F35" s="6">
        <v>45165</v>
      </c>
      <c r="G35" s="6">
        <v>45166</v>
      </c>
      <c r="H35" s="4">
        <v>1</v>
      </c>
      <c r="I35" s="4">
        <v>1</v>
      </c>
      <c r="J35" s="4">
        <v>1</v>
      </c>
      <c r="K35" s="4" t="s">
        <v>30</v>
      </c>
      <c r="L35" s="4">
        <v>700</v>
      </c>
      <c r="M35" s="4">
        <v>700</v>
      </c>
      <c r="N35" s="4" t="s">
        <v>152</v>
      </c>
      <c r="O35" s="4" t="s">
        <v>146</v>
      </c>
      <c r="P35" s="4" t="s">
        <v>33</v>
      </c>
      <c r="Q35" s="4">
        <v>0</v>
      </c>
      <c r="R35" s="7">
        <v>45150</v>
      </c>
      <c r="S35" s="6">
        <v>45181</v>
      </c>
      <c r="T35" s="4" t="s">
        <v>34</v>
      </c>
      <c r="U35" s="4">
        <v>700</v>
      </c>
      <c r="V35" s="4">
        <v>0</v>
      </c>
      <c r="W35" s="4">
        <v>0</v>
      </c>
      <c r="X35" s="4" t="s">
        <v>36</v>
      </c>
      <c r="Y35" s="4" t="s">
        <v>153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67</v>
      </c>
      <c r="E36" s="4" t="s">
        <v>71</v>
      </c>
      <c r="F36" s="6">
        <v>45165</v>
      </c>
      <c r="G36" s="6">
        <v>45166</v>
      </c>
      <c r="H36" s="4">
        <v>1</v>
      </c>
      <c r="I36" s="4">
        <v>1</v>
      </c>
      <c r="J36" s="4">
        <v>1</v>
      </c>
      <c r="K36" s="4" t="s">
        <v>30</v>
      </c>
      <c r="L36" s="4">
        <v>301</v>
      </c>
      <c r="M36" s="4">
        <v>301</v>
      </c>
      <c r="N36" s="4" t="s">
        <v>155</v>
      </c>
      <c r="O36" s="4" t="s">
        <v>146</v>
      </c>
      <c r="P36" s="4" t="s">
        <v>33</v>
      </c>
      <c r="Q36" s="4">
        <v>0</v>
      </c>
      <c r="R36" s="7">
        <v>45159.0000115741</v>
      </c>
      <c r="S36" s="6">
        <v>45181</v>
      </c>
      <c r="T36" s="4" t="s">
        <v>34</v>
      </c>
      <c r="U36" s="4">
        <v>301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156</v>
      </c>
      <c r="B37" s="4" t="s">
        <v>26</v>
      </c>
      <c r="C37" s="4" t="s">
        <v>27</v>
      </c>
      <c r="D37" s="4" t="s">
        <v>49</v>
      </c>
      <c r="E37" s="4" t="s">
        <v>50</v>
      </c>
      <c r="F37" s="6">
        <v>45164</v>
      </c>
      <c r="G37" s="6">
        <v>45166</v>
      </c>
      <c r="H37" s="4">
        <v>1</v>
      </c>
      <c r="I37" s="4">
        <v>2</v>
      </c>
      <c r="J37" s="4">
        <v>2</v>
      </c>
      <c r="K37" s="4" t="s">
        <v>30</v>
      </c>
      <c r="L37" s="4">
        <v>2434</v>
      </c>
      <c r="M37" s="4">
        <v>2434</v>
      </c>
      <c r="N37" s="4" t="s">
        <v>157</v>
      </c>
      <c r="O37" s="4" t="s">
        <v>146</v>
      </c>
      <c r="P37" s="4" t="s">
        <v>33</v>
      </c>
      <c r="Q37" s="4">
        <v>0</v>
      </c>
      <c r="R37" s="7">
        <v>45159.0000115741</v>
      </c>
      <c r="S37" s="6">
        <v>45181</v>
      </c>
      <c r="T37" s="4" t="s">
        <v>34</v>
      </c>
      <c r="U37" s="4">
        <v>2434</v>
      </c>
      <c r="V37" s="4">
        <v>0</v>
      </c>
      <c r="W37" s="4">
        <v>0</v>
      </c>
      <c r="X37" s="4" t="s">
        <v>158</v>
      </c>
      <c r="Y37" s="4" t="s">
        <v>36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99</v>
      </c>
      <c r="E38" s="4" t="s">
        <v>100</v>
      </c>
      <c r="F38" s="6">
        <v>45165</v>
      </c>
      <c r="G38" s="6">
        <v>45166</v>
      </c>
      <c r="H38" s="4">
        <v>1</v>
      </c>
      <c r="I38" s="4">
        <v>1</v>
      </c>
      <c r="J38" s="4">
        <v>1</v>
      </c>
      <c r="K38" s="4" t="s">
        <v>30</v>
      </c>
      <c r="L38" s="4">
        <v>495.6</v>
      </c>
      <c r="M38" s="4">
        <v>495.6</v>
      </c>
      <c r="N38" s="4" t="s">
        <v>160</v>
      </c>
      <c r="O38" s="4" t="s">
        <v>146</v>
      </c>
      <c r="P38" s="4" t="s">
        <v>33</v>
      </c>
      <c r="Q38" s="4">
        <v>0</v>
      </c>
      <c r="R38" s="7">
        <v>45162</v>
      </c>
      <c r="S38" s="6">
        <v>45181</v>
      </c>
      <c r="T38" s="4" t="s">
        <v>34</v>
      </c>
      <c r="U38" s="4">
        <v>495.6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67</v>
      </c>
      <c r="E39" s="4" t="s">
        <v>74</v>
      </c>
      <c r="F39" s="6">
        <v>45165</v>
      </c>
      <c r="G39" s="6">
        <v>45166</v>
      </c>
      <c r="H39" s="4">
        <v>1</v>
      </c>
      <c r="I39" s="4">
        <v>1</v>
      </c>
      <c r="J39" s="4">
        <v>1</v>
      </c>
      <c r="K39" s="4" t="s">
        <v>30</v>
      </c>
      <c r="L39" s="4">
        <v>301</v>
      </c>
      <c r="M39" s="4">
        <v>301</v>
      </c>
      <c r="N39" s="4" t="s">
        <v>162</v>
      </c>
      <c r="O39" s="4" t="s">
        <v>146</v>
      </c>
      <c r="P39" s="4" t="s">
        <v>33</v>
      </c>
      <c r="Q39" s="4">
        <v>0</v>
      </c>
      <c r="R39" s="7">
        <v>45164.0000115741</v>
      </c>
      <c r="S39" s="6">
        <v>45181</v>
      </c>
      <c r="T39" s="4" t="s">
        <v>34</v>
      </c>
      <c r="U39" s="4">
        <v>301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163</v>
      </c>
      <c r="B40" s="4" t="s">
        <v>26</v>
      </c>
      <c r="C40" s="4" t="s">
        <v>27</v>
      </c>
      <c r="D40" s="4" t="s">
        <v>67</v>
      </c>
      <c r="E40" s="4" t="s">
        <v>164</v>
      </c>
      <c r="F40" s="6">
        <v>45165</v>
      </c>
      <c r="G40" s="6">
        <v>45166</v>
      </c>
      <c r="H40" s="4">
        <v>2</v>
      </c>
      <c r="I40" s="4">
        <v>1</v>
      </c>
      <c r="J40" s="4">
        <v>2</v>
      </c>
      <c r="K40" s="4" t="s">
        <v>30</v>
      </c>
      <c r="L40" s="4">
        <v>581</v>
      </c>
      <c r="M40" s="4">
        <v>581</v>
      </c>
      <c r="N40" s="4" t="s">
        <v>165</v>
      </c>
      <c r="O40" s="4" t="s">
        <v>146</v>
      </c>
      <c r="P40" s="4" t="s">
        <v>33</v>
      </c>
      <c r="Q40" s="4">
        <v>0</v>
      </c>
      <c r="R40" s="7">
        <v>45164</v>
      </c>
      <c r="S40" s="6">
        <v>45181</v>
      </c>
      <c r="T40" s="4" t="s">
        <v>34</v>
      </c>
      <c r="U40" s="4">
        <v>581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166</v>
      </c>
      <c r="B41" s="4" t="s">
        <v>26</v>
      </c>
      <c r="C41" s="4" t="s">
        <v>27</v>
      </c>
      <c r="D41" s="4" t="s">
        <v>67</v>
      </c>
      <c r="E41" s="4" t="s">
        <v>167</v>
      </c>
      <c r="F41" s="6">
        <v>45165</v>
      </c>
      <c r="G41" s="6">
        <v>45166</v>
      </c>
      <c r="H41" s="4">
        <v>1</v>
      </c>
      <c r="I41" s="4">
        <v>1</v>
      </c>
      <c r="J41" s="4">
        <v>1</v>
      </c>
      <c r="K41" s="4" t="s">
        <v>30</v>
      </c>
      <c r="L41" s="4">
        <v>294</v>
      </c>
      <c r="M41" s="4">
        <v>294</v>
      </c>
      <c r="N41" s="4" t="s">
        <v>168</v>
      </c>
      <c r="O41" s="4" t="s">
        <v>146</v>
      </c>
      <c r="P41" s="4" t="s">
        <v>33</v>
      </c>
      <c r="Q41" s="4">
        <v>0</v>
      </c>
      <c r="R41" s="7">
        <v>45164</v>
      </c>
      <c r="S41" s="6">
        <v>45181</v>
      </c>
      <c r="T41" s="4" t="s">
        <v>34</v>
      </c>
      <c r="U41" s="4">
        <v>294</v>
      </c>
      <c r="V41" s="4">
        <v>0</v>
      </c>
      <c r="W41" s="4">
        <v>0</v>
      </c>
      <c r="X41" s="4" t="s">
        <v>36</v>
      </c>
      <c r="Y4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F44" sqref="F4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spans="1:9">
      <c r="A2" s="5">
        <v>999225580304956</v>
      </c>
      <c r="B2" s="6">
        <v>45160</v>
      </c>
      <c r="C2" s="6">
        <v>45163</v>
      </c>
      <c r="D2" s="4">
        <v>2871</v>
      </c>
      <c r="E2" s="4" t="str">
        <f>VLOOKUP(A2,HOP!A:L,12,0)</f>
        <v>2871.00</v>
      </c>
      <c r="F2" s="4" t="str">
        <f>VLOOKUP(A2,HOP!A:C,3,0)</f>
        <v>3684053</v>
      </c>
      <c r="G2" s="4">
        <f>D2-E2</f>
        <v>0</v>
      </c>
      <c r="H2" s="4" t="str">
        <f>$H$1&amp;F2</f>
        <v>，3684053</v>
      </c>
      <c r="I2" s="4" t="str">
        <f>VLOOKUP(A2,HOP!A:U,21,0)</f>
        <v>直采</v>
      </c>
    </row>
    <row r="3" s="4" customFormat="1" spans="1:9">
      <c r="A3" s="5">
        <v>25749784800</v>
      </c>
      <c r="B3" s="6">
        <v>45160</v>
      </c>
      <c r="C3" s="6">
        <v>45163</v>
      </c>
      <c r="D3" s="4">
        <v>5616</v>
      </c>
      <c r="E3" s="4" t="str">
        <f>VLOOKUP(A3,HOP!A:L,12,0)</f>
        <v>5616.00</v>
      </c>
      <c r="F3" s="4" t="str">
        <f>VLOOKUP(A3,HOP!A:C,3,0)</f>
        <v>3720651</v>
      </c>
      <c r="G3" s="4">
        <f t="shared" ref="G3:G39" si="0">D3-E3</f>
        <v>0</v>
      </c>
      <c r="H3" s="4" t="str">
        <f t="shared" ref="H3:H39" si="1">$H$1&amp;F3</f>
        <v>，3720651</v>
      </c>
      <c r="I3" s="4" t="str">
        <f>VLOOKUP(A3,HOP!A:U,21,0)</f>
        <v>直采</v>
      </c>
    </row>
    <row r="4" s="4" customFormat="1" spans="1:9">
      <c r="A4" s="5">
        <v>999225780905640</v>
      </c>
      <c r="B4" s="6">
        <v>45160</v>
      </c>
      <c r="C4" s="6">
        <v>45163</v>
      </c>
      <c r="D4" s="4">
        <v>2808</v>
      </c>
      <c r="E4" s="4" t="str">
        <f>VLOOKUP(A4,HOP!A:L,12,0)</f>
        <v>2808.00</v>
      </c>
      <c r="F4" s="4" t="str">
        <f>VLOOKUP(A4,HOP!A:C,3,0)</f>
        <v>3725898</v>
      </c>
      <c r="G4" s="4">
        <f t="shared" si="0"/>
        <v>0</v>
      </c>
      <c r="H4" s="4" t="str">
        <f t="shared" si="1"/>
        <v>，3725898</v>
      </c>
      <c r="I4" s="4" t="str">
        <f>VLOOKUP(A4,HOP!A:U,21,0)</f>
        <v>直采</v>
      </c>
    </row>
    <row r="5" s="4" customFormat="1" spans="1:9">
      <c r="A5" s="5">
        <v>999225991427590</v>
      </c>
      <c r="B5" s="6">
        <v>45158</v>
      </c>
      <c r="C5" s="6">
        <v>45163</v>
      </c>
      <c r="D5" s="4">
        <v>4575</v>
      </c>
      <c r="E5" s="4" t="str">
        <f>VLOOKUP(A5,HOP!A:L,12,0)</f>
        <v>4575.00</v>
      </c>
      <c r="F5" s="4" t="str">
        <f>VLOOKUP(A5,HOP!A:C,3,0)</f>
        <v>3768894</v>
      </c>
      <c r="G5" s="4">
        <f t="shared" si="0"/>
        <v>0</v>
      </c>
      <c r="H5" s="4" t="str">
        <f t="shared" si="1"/>
        <v>，3768894</v>
      </c>
      <c r="I5" s="4" t="str">
        <f>VLOOKUP(A5,HOP!A:U,21,0)</f>
        <v>直采</v>
      </c>
    </row>
    <row r="6" s="4" customFormat="1" spans="1:9">
      <c r="A6" s="5">
        <v>999226012083577</v>
      </c>
      <c r="B6" s="6">
        <v>45160</v>
      </c>
      <c r="C6" s="6">
        <v>45163</v>
      </c>
      <c r="D6" s="4">
        <v>3183</v>
      </c>
      <c r="E6" s="4" t="str">
        <f>VLOOKUP(A6,HOP!A:L,12,0)</f>
        <v>3183.00</v>
      </c>
      <c r="F6" s="4" t="str">
        <f>VLOOKUP(A6,HOP!A:C,3,0)</f>
        <v>3773683</v>
      </c>
      <c r="G6" s="4">
        <f t="shared" si="0"/>
        <v>0</v>
      </c>
      <c r="H6" s="4" t="str">
        <f t="shared" si="1"/>
        <v>，3773683</v>
      </c>
      <c r="I6" s="4" t="str">
        <f>VLOOKUP(A6,HOP!A:U,21,0)</f>
        <v>直采</v>
      </c>
    </row>
    <row r="7" s="4" customFormat="1" spans="1:9">
      <c r="A7" s="5">
        <v>999226018727911</v>
      </c>
      <c r="B7" s="6">
        <v>45158</v>
      </c>
      <c r="C7" s="6">
        <v>45163</v>
      </c>
      <c r="D7" s="4">
        <v>4575</v>
      </c>
      <c r="E7" s="4" t="str">
        <f>VLOOKUP(A7,HOP!A:L,12,0)</f>
        <v>4575.00</v>
      </c>
      <c r="F7" s="4" t="str">
        <f>VLOOKUP(A7,HOP!A:C,3,0)</f>
        <v>3775756</v>
      </c>
      <c r="G7" s="4">
        <f t="shared" si="0"/>
        <v>0</v>
      </c>
      <c r="H7" s="4" t="str">
        <f t="shared" si="1"/>
        <v>，3775756</v>
      </c>
      <c r="I7" s="4" t="str">
        <f>VLOOKUP(A7,HOP!A:U,21,0)</f>
        <v>直采</v>
      </c>
    </row>
    <row r="8" s="4" customFormat="1" spans="1:9">
      <c r="A8" s="5">
        <v>999226047705413</v>
      </c>
      <c r="B8" s="6">
        <v>45158</v>
      </c>
      <c r="C8" s="6">
        <v>45163</v>
      </c>
      <c r="D8" s="4">
        <v>5825</v>
      </c>
      <c r="E8" s="4" t="str">
        <f>VLOOKUP(A8,HOP!A:L,12,0)</f>
        <v>5825.00</v>
      </c>
      <c r="F8" s="4" t="str">
        <f>VLOOKUP(A8,HOP!A:C,3,0)</f>
        <v>3782056</v>
      </c>
      <c r="G8" s="4">
        <f t="shared" si="0"/>
        <v>0</v>
      </c>
      <c r="H8" s="4" t="str">
        <f t="shared" si="1"/>
        <v>，3782056</v>
      </c>
      <c r="I8" s="4" t="str">
        <f>VLOOKUP(A8,HOP!A:U,21,0)</f>
        <v>直采</v>
      </c>
    </row>
    <row r="9" s="4" customFormat="1" spans="1:9">
      <c r="A9" s="5">
        <v>999226050405143</v>
      </c>
      <c r="B9" s="6">
        <v>45161</v>
      </c>
      <c r="C9" s="6">
        <v>45163</v>
      </c>
      <c r="D9" s="4">
        <v>2122</v>
      </c>
      <c r="E9" s="4" t="str">
        <f>VLOOKUP(A9,HOP!A:L,12,0)</f>
        <v>2122.00</v>
      </c>
      <c r="F9" s="4" t="str">
        <f>VLOOKUP(A9,HOP!A:C,3,0)</f>
        <v>3782720</v>
      </c>
      <c r="G9" s="4">
        <f t="shared" si="0"/>
        <v>0</v>
      </c>
      <c r="H9" s="4" t="str">
        <f t="shared" si="1"/>
        <v>，3782720</v>
      </c>
      <c r="I9" s="4" t="str">
        <f>VLOOKUP(A9,HOP!A:U,21,0)</f>
        <v>直采</v>
      </c>
    </row>
    <row r="10" s="4" customFormat="1" spans="1:9">
      <c r="A10" s="5">
        <v>999226050476292</v>
      </c>
      <c r="B10" s="6">
        <v>45161</v>
      </c>
      <c r="C10" s="6">
        <v>45163</v>
      </c>
      <c r="D10" s="4">
        <v>2330</v>
      </c>
      <c r="E10" s="4" t="str">
        <f>VLOOKUP(A10,HOP!A:L,12,0)</f>
        <v>2330.00</v>
      </c>
      <c r="F10" s="4" t="str">
        <f>VLOOKUP(A10,HOP!A:C,3,0)</f>
        <v>3782728</v>
      </c>
      <c r="G10" s="4">
        <f t="shared" si="0"/>
        <v>0</v>
      </c>
      <c r="H10" s="4" t="str">
        <f t="shared" si="1"/>
        <v>，3782728</v>
      </c>
      <c r="I10" s="4" t="str">
        <f>VLOOKUP(A10,HOP!A:U,21,0)</f>
        <v>直采</v>
      </c>
    </row>
    <row r="11" s="4" customFormat="1" hidden="1" spans="1:10">
      <c r="A11" s="8" t="s">
        <v>170</v>
      </c>
      <c r="B11" s="6">
        <v>45162</v>
      </c>
      <c r="C11" s="6">
        <v>45163</v>
      </c>
      <c r="D11" s="4">
        <v>290.5</v>
      </c>
      <c r="E11" s="4">
        <v>290.5</v>
      </c>
      <c r="F11" s="9" t="s">
        <v>171</v>
      </c>
      <c r="G11" s="4">
        <f t="shared" si="0"/>
        <v>0</v>
      </c>
      <c r="H11" s="4" t="str">
        <f t="shared" si="1"/>
        <v>，202308161909570071</v>
      </c>
      <c r="I11" s="4" t="e">
        <f>VLOOKUP(A11,HOP!A:U,21,0)</f>
        <v>#N/A</v>
      </c>
      <c r="J11" s="4">
        <v>8.16</v>
      </c>
    </row>
    <row r="12" s="4" customFormat="1" hidden="1" spans="1:10">
      <c r="A12" s="8" t="s">
        <v>172</v>
      </c>
      <c r="B12" s="6">
        <v>45162</v>
      </c>
      <c r="C12" s="6">
        <v>45163</v>
      </c>
      <c r="D12" s="4">
        <v>301</v>
      </c>
      <c r="E12" s="4">
        <v>301</v>
      </c>
      <c r="F12" s="9" t="s">
        <v>173</v>
      </c>
      <c r="G12" s="4">
        <f t="shared" si="0"/>
        <v>0</v>
      </c>
      <c r="H12" s="4" t="str">
        <f t="shared" si="1"/>
        <v>，202308171542360021</v>
      </c>
      <c r="I12" s="4" t="e">
        <f>VLOOKUP(A12,HOP!A:U,21,0)</f>
        <v>#N/A</v>
      </c>
      <c r="J12" s="4">
        <v>8.17</v>
      </c>
    </row>
    <row r="13" s="4" customFormat="1" hidden="1" spans="1:10">
      <c r="A13" s="8" t="s">
        <v>174</v>
      </c>
      <c r="B13" s="6">
        <v>45162</v>
      </c>
      <c r="C13" s="6">
        <v>45163</v>
      </c>
      <c r="D13" s="4">
        <v>301</v>
      </c>
      <c r="E13" s="4">
        <v>301</v>
      </c>
      <c r="F13" s="9" t="s">
        <v>175</v>
      </c>
      <c r="G13" s="4">
        <f t="shared" si="0"/>
        <v>0</v>
      </c>
      <c r="H13" s="4" t="str">
        <f t="shared" si="1"/>
        <v>，202308211529320076</v>
      </c>
      <c r="I13" s="4" t="e">
        <f>VLOOKUP(A13,HOP!A:U,21,0)</f>
        <v>#N/A</v>
      </c>
      <c r="J13" s="4">
        <v>8.21</v>
      </c>
    </row>
    <row r="14" s="4" customFormat="1" hidden="1" spans="1:10">
      <c r="A14" s="8" t="s">
        <v>176</v>
      </c>
      <c r="B14" s="6">
        <v>45162</v>
      </c>
      <c r="C14" s="6">
        <v>45163</v>
      </c>
      <c r="D14" s="4">
        <v>1232</v>
      </c>
      <c r="E14" s="4">
        <v>1232</v>
      </c>
      <c r="F14" s="9" t="s">
        <v>177</v>
      </c>
      <c r="G14" s="4">
        <f t="shared" si="0"/>
        <v>0</v>
      </c>
      <c r="H14" s="4" t="str">
        <f t="shared" si="1"/>
        <v>，202308230809280025</v>
      </c>
      <c r="I14" s="4" t="e">
        <f>VLOOKUP(A14,HOP!A:U,21,0)</f>
        <v>#N/A</v>
      </c>
      <c r="J14" s="4">
        <v>8.23</v>
      </c>
    </row>
    <row r="15" s="4" customFormat="1" spans="1:9">
      <c r="A15" s="5">
        <v>999226338421823</v>
      </c>
      <c r="B15" s="6">
        <v>45162</v>
      </c>
      <c r="C15" s="6">
        <v>45163</v>
      </c>
      <c r="D15" s="4">
        <v>122.4</v>
      </c>
      <c r="E15" s="4" t="str">
        <f>VLOOKUP(A15,HOP!A:L,12,0)</f>
        <v>122.40</v>
      </c>
      <c r="F15" s="4" t="str">
        <f>VLOOKUP(A15,HOP!A:C,3,0)</f>
        <v>3830678</v>
      </c>
      <c r="G15" s="4">
        <f t="shared" si="0"/>
        <v>0</v>
      </c>
      <c r="H15" s="4" t="str">
        <f t="shared" si="1"/>
        <v>，3830678</v>
      </c>
      <c r="I15" s="4" t="str">
        <f>VLOOKUP(A15,HOP!A:U,21,0)</f>
        <v>直采</v>
      </c>
    </row>
    <row r="16" s="4" customFormat="1" hidden="1" spans="1:10">
      <c r="A16" s="8" t="s">
        <v>178</v>
      </c>
      <c r="B16" s="6">
        <v>45162</v>
      </c>
      <c r="C16" s="6">
        <v>45163</v>
      </c>
      <c r="D16" s="4">
        <v>492.6</v>
      </c>
      <c r="E16" s="4">
        <v>492.6</v>
      </c>
      <c r="F16" s="9" t="s">
        <v>179</v>
      </c>
      <c r="G16" s="4">
        <f t="shared" si="0"/>
        <v>0</v>
      </c>
      <c r="H16" s="4" t="str">
        <f t="shared" si="1"/>
        <v>，202308242119440069</v>
      </c>
      <c r="I16" s="4" t="e">
        <f>VLOOKUP(A16,HOP!A:U,21,0)</f>
        <v>#N/A</v>
      </c>
      <c r="J16" s="4">
        <v>8.24</v>
      </c>
    </row>
    <row r="17" s="4" customFormat="1" spans="1:9">
      <c r="A17" s="5">
        <v>999225532400797</v>
      </c>
      <c r="B17" s="6">
        <v>45162</v>
      </c>
      <c r="C17" s="6">
        <v>45164</v>
      </c>
      <c r="D17" s="4">
        <v>2174</v>
      </c>
      <c r="E17" s="4" t="str">
        <f>VLOOKUP(A17,HOP!A:L,12,0)</f>
        <v>2174.00</v>
      </c>
      <c r="F17" s="4" t="str">
        <f>VLOOKUP(A17,HOP!A:C,3,0)</f>
        <v>3673889</v>
      </c>
      <c r="G17" s="4">
        <f t="shared" si="0"/>
        <v>0</v>
      </c>
      <c r="H17" s="4" t="str">
        <f t="shared" si="1"/>
        <v>，3673889</v>
      </c>
      <c r="I17" s="4" t="str">
        <f>VLOOKUP(A17,HOP!A:U,21,0)</f>
        <v>直采</v>
      </c>
    </row>
    <row r="18" s="4" customFormat="1" hidden="1" spans="1:9">
      <c r="A18" s="5">
        <v>999226120309313</v>
      </c>
      <c r="B18" s="6">
        <v>45160</v>
      </c>
      <c r="C18" s="6">
        <v>45164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10">
      <c r="A19" s="8" t="s">
        <v>180</v>
      </c>
      <c r="B19" s="6">
        <v>45163</v>
      </c>
      <c r="C19" s="6">
        <v>45164</v>
      </c>
      <c r="D19" s="4">
        <v>495.6</v>
      </c>
      <c r="E19" s="4">
        <v>495.6</v>
      </c>
      <c r="F19" s="9" t="s">
        <v>181</v>
      </c>
      <c r="G19" s="4">
        <f t="shared" si="0"/>
        <v>0</v>
      </c>
      <c r="H19" s="4" t="str">
        <f t="shared" si="1"/>
        <v>，202308231701000076</v>
      </c>
      <c r="I19" s="4" t="e">
        <f>VLOOKUP(A19,HOP!A:U,21,0)</f>
        <v>#N/A</v>
      </c>
      <c r="J19" s="4">
        <v>8.23</v>
      </c>
    </row>
    <row r="20" s="4" customFormat="1" spans="1:9">
      <c r="A20" s="5">
        <v>26341436667</v>
      </c>
      <c r="B20" s="6">
        <v>45163</v>
      </c>
      <c r="C20" s="6">
        <v>45164</v>
      </c>
      <c r="D20" s="4">
        <v>122.4</v>
      </c>
      <c r="E20" s="4" t="str">
        <f>VLOOKUP(A20,HOP!A:L,12,0)</f>
        <v>122.40</v>
      </c>
      <c r="F20" s="4" t="str">
        <f>VLOOKUP(A20,HOP!A:C,3,0)</f>
        <v>3832386</v>
      </c>
      <c r="G20" s="4">
        <f t="shared" si="0"/>
        <v>0</v>
      </c>
      <c r="H20" s="4" t="str">
        <f t="shared" si="1"/>
        <v>，3832386</v>
      </c>
      <c r="I20" s="4" t="str">
        <f>VLOOKUP(A20,HOP!A:U,21,0)</f>
        <v>直采</v>
      </c>
    </row>
    <row r="21" s="4" customFormat="1" spans="1:9">
      <c r="A21" s="5">
        <v>999225887036727</v>
      </c>
      <c r="B21" s="6">
        <v>45162</v>
      </c>
      <c r="C21" s="6">
        <v>45165</v>
      </c>
      <c r="D21" s="4">
        <v>7614</v>
      </c>
      <c r="E21" s="4" t="str">
        <f>VLOOKUP(A21,HOP!A:L,12,0)</f>
        <v>7614.00</v>
      </c>
      <c r="F21" s="4" t="str">
        <f>VLOOKUP(A21,HOP!A:C,3,0)</f>
        <v>3747528</v>
      </c>
      <c r="G21" s="4">
        <f t="shared" si="0"/>
        <v>0</v>
      </c>
      <c r="H21" s="4" t="str">
        <f t="shared" si="1"/>
        <v>，3747528</v>
      </c>
      <c r="I21" s="4" t="str">
        <f>VLOOKUP(A21,HOP!A:U,21,0)</f>
        <v>直采</v>
      </c>
    </row>
    <row r="22" s="4" customFormat="1" spans="1:9">
      <c r="A22" s="5">
        <v>999226012074623</v>
      </c>
      <c r="B22" s="6">
        <v>45159</v>
      </c>
      <c r="C22" s="6">
        <v>45165</v>
      </c>
      <c r="D22" s="4">
        <v>6990</v>
      </c>
      <c r="E22" s="4" t="str">
        <f>VLOOKUP(A22,HOP!A:L,12,0)</f>
        <v>6990.00</v>
      </c>
      <c r="F22" s="4" t="str">
        <f>VLOOKUP(A22,HOP!A:C,3,0)</f>
        <v>3773681</v>
      </c>
      <c r="G22" s="4">
        <f t="shared" si="0"/>
        <v>0</v>
      </c>
      <c r="H22" s="4" t="str">
        <f t="shared" si="1"/>
        <v>，3773681</v>
      </c>
      <c r="I22" s="4" t="str">
        <f>VLOOKUP(A22,HOP!A:U,21,0)</f>
        <v>直采</v>
      </c>
    </row>
    <row r="23" s="4" customFormat="1" spans="1:9">
      <c r="A23" s="5">
        <v>999226018940723</v>
      </c>
      <c r="B23" s="6">
        <v>45163</v>
      </c>
      <c r="C23" s="6">
        <v>45165</v>
      </c>
      <c r="D23" s="4">
        <v>2600</v>
      </c>
      <c r="E23" s="4" t="str">
        <f>VLOOKUP(A23,HOP!A:L,12,0)</f>
        <v>2600.00</v>
      </c>
      <c r="F23" s="4" t="str">
        <f>VLOOKUP(A23,HOP!A:C,3,0)</f>
        <v>3775829</v>
      </c>
      <c r="G23" s="4">
        <f t="shared" si="0"/>
        <v>0</v>
      </c>
      <c r="H23" s="4" t="str">
        <f t="shared" si="1"/>
        <v>，3775829</v>
      </c>
      <c r="I23" s="4" t="str">
        <f>VLOOKUP(A23,HOP!A:U,21,0)</f>
        <v>直采</v>
      </c>
    </row>
    <row r="24" s="4" customFormat="1" spans="1:9">
      <c r="A24" s="5">
        <v>999226104464400</v>
      </c>
      <c r="B24" s="6">
        <v>45161</v>
      </c>
      <c r="C24" s="6">
        <v>45165</v>
      </c>
      <c r="D24" s="4">
        <v>4868</v>
      </c>
      <c r="E24" s="4" t="str">
        <f>VLOOKUP(A24,HOP!A:L,12,0)</f>
        <v>4868.00</v>
      </c>
      <c r="F24" s="4" t="str">
        <f>VLOOKUP(A24,HOP!A:C,3,0)</f>
        <v>3791909</v>
      </c>
      <c r="G24" s="4">
        <f t="shared" si="0"/>
        <v>0</v>
      </c>
      <c r="H24" s="4" t="str">
        <f t="shared" si="1"/>
        <v>，3791909</v>
      </c>
      <c r="I24" s="4" t="str">
        <f>VLOOKUP(A24,HOP!A:U,21,0)</f>
        <v>直采</v>
      </c>
    </row>
    <row r="25" s="4" customFormat="1" hidden="1" spans="1:10">
      <c r="A25" s="8" t="s">
        <v>182</v>
      </c>
      <c r="B25" s="6">
        <v>45164</v>
      </c>
      <c r="C25" s="6">
        <v>45165</v>
      </c>
      <c r="D25" s="4">
        <v>1232</v>
      </c>
      <c r="E25" s="4">
        <v>1232</v>
      </c>
      <c r="F25" s="9" t="s">
        <v>183</v>
      </c>
      <c r="G25" s="4">
        <f t="shared" si="0"/>
        <v>0</v>
      </c>
      <c r="H25" s="4" t="str">
        <f t="shared" si="1"/>
        <v>，202308241805390077</v>
      </c>
      <c r="I25" s="4" t="e">
        <f>VLOOKUP(A25,HOP!A:U,21,0)</f>
        <v>#N/A</v>
      </c>
      <c r="J25" s="4">
        <v>8.24</v>
      </c>
    </row>
    <row r="26" s="4" customFormat="1" hidden="1" spans="1:10">
      <c r="A26" s="8" t="s">
        <v>184</v>
      </c>
      <c r="B26" s="6">
        <v>45163</v>
      </c>
      <c r="C26" s="6">
        <v>45165</v>
      </c>
      <c r="D26" s="4">
        <v>991.2</v>
      </c>
      <c r="E26" s="4">
        <v>991.2</v>
      </c>
      <c r="F26" s="9" t="s">
        <v>185</v>
      </c>
      <c r="G26" s="4">
        <f t="shared" si="0"/>
        <v>0</v>
      </c>
      <c r="H26" s="4" t="str">
        <f t="shared" si="1"/>
        <v>，202308242009460069</v>
      </c>
      <c r="I26" s="4" t="e">
        <f>VLOOKUP(A26,HOP!A:U,21,0)</f>
        <v>#N/A</v>
      </c>
      <c r="J26" s="4">
        <v>8.24</v>
      </c>
    </row>
    <row r="27" s="4" customFormat="1" hidden="1" spans="1:10">
      <c r="A27" s="8" t="s">
        <v>186</v>
      </c>
      <c r="B27" s="6">
        <v>45164</v>
      </c>
      <c r="C27" s="6">
        <v>45165</v>
      </c>
      <c r="D27" s="4">
        <v>245</v>
      </c>
      <c r="E27" s="4">
        <v>245</v>
      </c>
      <c r="F27" s="9" t="s">
        <v>187</v>
      </c>
      <c r="G27" s="4">
        <f t="shared" si="0"/>
        <v>0</v>
      </c>
      <c r="H27" s="4" t="str">
        <f t="shared" si="1"/>
        <v>，202308251305200025</v>
      </c>
      <c r="I27" s="4" t="e">
        <f>VLOOKUP(A27,HOP!A:U,21,0)</f>
        <v>#N/A</v>
      </c>
      <c r="J27" s="4">
        <v>8.25</v>
      </c>
    </row>
    <row r="28" s="4" customFormat="1" hidden="1" spans="1:10">
      <c r="A28" s="8" t="s">
        <v>188</v>
      </c>
      <c r="B28" s="6">
        <v>45164</v>
      </c>
      <c r="C28" s="6">
        <v>45165</v>
      </c>
      <c r="D28" s="4">
        <v>308</v>
      </c>
      <c r="E28" s="4">
        <v>308</v>
      </c>
      <c r="F28" s="9" t="s">
        <v>189</v>
      </c>
      <c r="G28" s="4">
        <f t="shared" si="0"/>
        <v>0</v>
      </c>
      <c r="H28" s="4" t="str">
        <f t="shared" si="1"/>
        <v>，202308251646040076</v>
      </c>
      <c r="I28" s="4" t="e">
        <f>VLOOKUP(A28,HOP!A:U,21,0)</f>
        <v>#N/A</v>
      </c>
      <c r="J28" s="4">
        <v>8.25</v>
      </c>
    </row>
    <row r="29" s="4" customFormat="1" hidden="1" spans="1:10">
      <c r="A29" s="8" t="s">
        <v>190</v>
      </c>
      <c r="B29" s="6">
        <v>45164</v>
      </c>
      <c r="C29" s="6">
        <v>45165</v>
      </c>
      <c r="D29" s="4">
        <v>364</v>
      </c>
      <c r="E29" s="4">
        <v>364</v>
      </c>
      <c r="F29" s="9" t="s">
        <v>191</v>
      </c>
      <c r="G29" s="4">
        <f t="shared" si="0"/>
        <v>0</v>
      </c>
      <c r="H29" s="4" t="str">
        <f t="shared" si="1"/>
        <v>，202308261423520069</v>
      </c>
      <c r="I29" s="4" t="e">
        <f>VLOOKUP(A29,HOP!A:U,21,0)</f>
        <v>#N/A</v>
      </c>
      <c r="J29" s="4">
        <v>8.26</v>
      </c>
    </row>
    <row r="30" s="4" customFormat="1" spans="1:10">
      <c r="A30" s="8" t="s">
        <v>192</v>
      </c>
      <c r="B30" s="6">
        <v>45150</v>
      </c>
      <c r="C30" s="6">
        <v>45151</v>
      </c>
      <c r="D30" s="4">
        <v>-249.9</v>
      </c>
      <c r="E30" s="4" t="e">
        <f>VLOOKUP(A30,HOP!A:L,12,0)</f>
        <v>#N/A</v>
      </c>
      <c r="F30" s="4">
        <v>3772595</v>
      </c>
      <c r="G30" s="4" t="e">
        <f t="shared" si="0"/>
        <v>#N/A</v>
      </c>
      <c r="H30" s="4" t="str">
        <f t="shared" si="1"/>
        <v>，3772595</v>
      </c>
      <c r="I30" s="4" t="e">
        <f>VLOOKUP(A30,HOP!A:U,21,0)</f>
        <v>#N/A</v>
      </c>
      <c r="J30" s="4" t="s">
        <v>193</v>
      </c>
    </row>
    <row r="31" s="4" customFormat="1" hidden="1" spans="1:9">
      <c r="A31" s="5">
        <v>999225203709565</v>
      </c>
      <c r="B31" s="6">
        <v>45164</v>
      </c>
      <c r="C31" s="6">
        <v>45166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10">
      <c r="A32" s="8" t="s">
        <v>194</v>
      </c>
      <c r="B32" s="6">
        <v>45163</v>
      </c>
      <c r="C32" s="6">
        <v>45166</v>
      </c>
      <c r="D32" s="4">
        <v>3155.16</v>
      </c>
      <c r="E32" s="4">
        <v>3155.16</v>
      </c>
      <c r="F32" s="9" t="s">
        <v>195</v>
      </c>
      <c r="G32" s="4">
        <f t="shared" si="0"/>
        <v>0</v>
      </c>
      <c r="H32" s="4" t="str">
        <f t="shared" si="1"/>
        <v>，202307221608530025</v>
      </c>
      <c r="I32" s="4" t="e">
        <f>VLOOKUP(A32,HOP!A:U,21,0)</f>
        <v>#N/A</v>
      </c>
      <c r="J32" s="4">
        <v>7.22</v>
      </c>
    </row>
    <row r="33" s="4" customFormat="1" hidden="1" spans="1:10">
      <c r="A33" s="8" t="s">
        <v>196</v>
      </c>
      <c r="B33" s="6">
        <v>45165</v>
      </c>
      <c r="C33" s="6">
        <v>45166</v>
      </c>
      <c r="D33" s="4">
        <v>700</v>
      </c>
      <c r="E33" s="4">
        <v>700</v>
      </c>
      <c r="F33" s="9" t="s">
        <v>197</v>
      </c>
      <c r="G33" s="4">
        <f t="shared" si="0"/>
        <v>0</v>
      </c>
      <c r="H33" s="4" t="str">
        <f t="shared" si="1"/>
        <v>，202308121327140021</v>
      </c>
      <c r="I33" s="4" t="e">
        <f>VLOOKUP(A33,HOP!A:U,21,0)</f>
        <v>#N/A</v>
      </c>
      <c r="J33" s="4">
        <v>8.12</v>
      </c>
    </row>
    <row r="34" s="4" customFormat="1" hidden="1" spans="1:10">
      <c r="A34" s="8" t="s">
        <v>198</v>
      </c>
      <c r="B34" s="6">
        <v>45165</v>
      </c>
      <c r="C34" s="6">
        <v>45166</v>
      </c>
      <c r="D34" s="4">
        <v>301</v>
      </c>
      <c r="E34" s="4">
        <v>301</v>
      </c>
      <c r="F34" s="9" t="s">
        <v>199</v>
      </c>
      <c r="G34" s="4">
        <f t="shared" si="0"/>
        <v>0</v>
      </c>
      <c r="H34" s="4" t="str">
        <f t="shared" si="1"/>
        <v>，202308210832320076</v>
      </c>
      <c r="I34" s="4" t="e">
        <f>VLOOKUP(A34,HOP!A:U,21,0)</f>
        <v>#N/A</v>
      </c>
      <c r="J34" s="4">
        <v>8.21</v>
      </c>
    </row>
    <row r="35" s="4" customFormat="1" spans="1:9">
      <c r="A35" s="5">
        <v>999226213806714</v>
      </c>
      <c r="B35" s="6">
        <v>45164</v>
      </c>
      <c r="C35" s="6">
        <v>45166</v>
      </c>
      <c r="D35" s="4">
        <v>2434</v>
      </c>
      <c r="E35" s="4" t="str">
        <f>VLOOKUP(A35,HOP!A:L,12,0)</f>
        <v>2434.00</v>
      </c>
      <c r="F35" s="4" t="str">
        <f>VLOOKUP(A35,HOP!A:C,3,0)</f>
        <v>3816371</v>
      </c>
      <c r="G35" s="4">
        <f t="shared" si="0"/>
        <v>0</v>
      </c>
      <c r="H35" s="4" t="str">
        <f t="shared" si="1"/>
        <v>，3816371</v>
      </c>
      <c r="I35" s="4" t="str">
        <f>VLOOKUP(A35,HOP!A:U,21,0)</f>
        <v>直采</v>
      </c>
    </row>
    <row r="36" s="4" customFormat="1" hidden="1" spans="1:10">
      <c r="A36" s="8" t="s">
        <v>200</v>
      </c>
      <c r="B36" s="6">
        <v>45165</v>
      </c>
      <c r="C36" s="6">
        <v>45166</v>
      </c>
      <c r="D36" s="4">
        <v>495.6</v>
      </c>
      <c r="E36" s="4">
        <v>495.6</v>
      </c>
      <c r="F36" s="9" t="s">
        <v>201</v>
      </c>
      <c r="G36" s="4">
        <f t="shared" si="0"/>
        <v>0</v>
      </c>
      <c r="H36" s="4" t="str">
        <f t="shared" si="1"/>
        <v>，202308242131030076</v>
      </c>
      <c r="I36" s="4" t="e">
        <f>VLOOKUP(A36,HOP!A:U,21,0)</f>
        <v>#N/A</v>
      </c>
      <c r="J36" s="4">
        <v>8.24</v>
      </c>
    </row>
    <row r="37" s="4" customFormat="1" hidden="1" spans="1:10">
      <c r="A37" s="5">
        <v>26358447125</v>
      </c>
      <c r="B37" s="6">
        <v>45165</v>
      </c>
      <c r="C37" s="6">
        <v>45166</v>
      </c>
      <c r="D37" s="4">
        <v>301</v>
      </c>
      <c r="E37" s="4">
        <v>301</v>
      </c>
      <c r="F37" s="9" t="s">
        <v>202</v>
      </c>
      <c r="G37" s="4">
        <f t="shared" si="0"/>
        <v>0</v>
      </c>
      <c r="H37" s="4" t="str">
        <f t="shared" si="1"/>
        <v>，202308262301080071</v>
      </c>
      <c r="I37" s="4" t="e">
        <f>VLOOKUP(A37,HOP!A:U,21,0)</f>
        <v>#N/A</v>
      </c>
      <c r="J37" s="4">
        <v>8.26</v>
      </c>
    </row>
    <row r="38" s="4" customFormat="1" hidden="1" spans="1:10">
      <c r="A38" s="5">
        <v>26358447127</v>
      </c>
      <c r="B38" s="6">
        <v>45165</v>
      </c>
      <c r="C38" s="6">
        <v>45166</v>
      </c>
      <c r="D38" s="4">
        <v>581</v>
      </c>
      <c r="E38" s="4">
        <v>581</v>
      </c>
      <c r="F38" s="9" t="s">
        <v>203</v>
      </c>
      <c r="G38" s="4">
        <f t="shared" si="0"/>
        <v>0</v>
      </c>
      <c r="H38" s="4" t="str">
        <f t="shared" si="1"/>
        <v>，202308262259220068</v>
      </c>
      <c r="I38" s="4" t="e">
        <f>VLOOKUP(A38,HOP!A:U,21,0)</f>
        <v>#N/A</v>
      </c>
      <c r="J38" s="4">
        <v>8.26</v>
      </c>
    </row>
    <row r="39" s="4" customFormat="1" hidden="1" spans="1:10">
      <c r="A39" s="8" t="s">
        <v>204</v>
      </c>
      <c r="B39" s="6">
        <v>45165</v>
      </c>
      <c r="C39" s="6">
        <v>45166</v>
      </c>
      <c r="D39" s="4">
        <v>294</v>
      </c>
      <c r="E39" s="4">
        <v>294</v>
      </c>
      <c r="F39" s="9" t="s">
        <v>205</v>
      </c>
      <c r="G39" s="4">
        <f t="shared" si="0"/>
        <v>0</v>
      </c>
      <c r="H39" s="4" t="str">
        <f t="shared" si="1"/>
        <v>，202308262359420068</v>
      </c>
      <c r="I39" s="4" t="e">
        <f>VLOOKUP(A39,HOP!A:U,21,0)</f>
        <v>#N/A</v>
      </c>
      <c r="J39" s="4">
        <v>8.26</v>
      </c>
    </row>
    <row r="41" spans="4:4">
      <c r="D41" s="4">
        <f>SUM(D2:D40)</f>
        <v>72660.56</v>
      </c>
    </row>
    <row r="47" spans="1:4">
      <c r="A47" s="4" t="s">
        <v>206</v>
      </c>
      <c r="C47" s="4">
        <v>60579.9</v>
      </c>
      <c r="D47" s="4">
        <v>64981.17</v>
      </c>
    </row>
    <row r="48" spans="1:4">
      <c r="A48" s="4" t="s">
        <v>207</v>
      </c>
      <c r="C48" s="4">
        <v>12080.66</v>
      </c>
      <c r="D48" s="4">
        <v>12958.35</v>
      </c>
    </row>
    <row r="49" spans="1:4">
      <c r="A49" s="4" t="s">
        <v>208</v>
      </c>
      <c r="C49" s="4">
        <f>SUBTOTAL(9,C47:C48)</f>
        <v>72660.56</v>
      </c>
      <c r="D49" s="4">
        <f>SUBTOTAL(9,D47:D48)</f>
        <v>77939.52</v>
      </c>
    </row>
    <row r="50" spans="1:1">
      <c r="A50" s="4" t="s">
        <v>209</v>
      </c>
    </row>
  </sheetData>
  <autoFilter ref="A1:XFD41">
    <filterColumn colId="3">
      <filters blank="1">
        <filter val="6990"/>
        <filter val="294"/>
        <filter val="7614"/>
        <filter val="5616"/>
        <filter val="2122"/>
        <filter val="991.2"/>
        <filter val="364"/>
        <filter val="122.4"/>
        <filter val="5825"/>
        <filter val="290.5"/>
        <filter val="492.6"/>
        <filter val="495.6"/>
        <filter val="4868"/>
        <filter val="-249.9"/>
        <filter val="2330"/>
        <filter val="2871"/>
        <filter val="1232"/>
        <filter val="2174"/>
        <filter val="2434"/>
        <filter val="4575"/>
        <filter val="72660.56"/>
        <filter val="700"/>
        <filter val="2600"/>
        <filter val="301"/>
        <filter val="581"/>
        <filter val="3183"/>
        <filter val="245"/>
        <filter val="3155.16"/>
        <filter val="308"/>
        <filter val="2808"/>
      </filters>
    </filterColumn>
    <filterColumn colId="9">
      <filters blank="1">
        <filter val="原单未结算，本期扣款249.9元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210</v>
      </c>
      <c r="B1" s="2" t="s">
        <v>211</v>
      </c>
      <c r="C1" s="2" t="s">
        <v>212</v>
      </c>
      <c r="D1" s="2" t="s">
        <v>213</v>
      </c>
      <c r="E1" s="2" t="s">
        <v>13</v>
      </c>
      <c r="F1" s="2" t="s">
        <v>5</v>
      </c>
      <c r="G1" s="2" t="s">
        <v>6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2" t="s">
        <v>219</v>
      </c>
      <c r="N1" s="2" t="s">
        <v>220</v>
      </c>
      <c r="O1" s="2" t="s">
        <v>221</v>
      </c>
      <c r="P1" s="2" t="s">
        <v>222</v>
      </c>
      <c r="Q1" s="2" t="s">
        <v>223</v>
      </c>
      <c r="R1" s="2" t="s">
        <v>224</v>
      </c>
      <c r="S1" s="2" t="s">
        <v>225</v>
      </c>
      <c r="T1" s="2" t="s">
        <v>226</v>
      </c>
      <c r="U1" s="2" t="s">
        <v>227</v>
      </c>
      <c r="V1" s="2" t="s">
        <v>228</v>
      </c>
    </row>
    <row r="2" s="1" customFormat="1" spans="1:22">
      <c r="A2" s="3">
        <v>26341436667</v>
      </c>
      <c r="B2" s="1" t="s">
        <v>229</v>
      </c>
      <c r="C2" s="1" t="s">
        <v>230</v>
      </c>
      <c r="D2" s="1" t="s">
        <v>231</v>
      </c>
      <c r="E2" s="1" t="s">
        <v>84</v>
      </c>
      <c r="F2" s="1" t="s">
        <v>229</v>
      </c>
      <c r="G2" s="1" t="s">
        <v>232</v>
      </c>
      <c r="H2" s="1" t="s">
        <v>233</v>
      </c>
      <c r="I2" s="1" t="s">
        <v>234</v>
      </c>
      <c r="J2" s="1" t="s">
        <v>235</v>
      </c>
      <c r="K2" s="1" t="s">
        <v>234</v>
      </c>
      <c r="L2" s="1" t="s">
        <v>234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  <c r="U2" s="1" t="s">
        <v>243</v>
      </c>
      <c r="V2" s="1" t="s">
        <v>244</v>
      </c>
    </row>
    <row r="3" s="1" customFormat="1" spans="1:22">
      <c r="A3" s="3">
        <v>999226338421823</v>
      </c>
      <c r="B3" s="1" t="s">
        <v>245</v>
      </c>
      <c r="C3" s="1" t="s">
        <v>246</v>
      </c>
      <c r="D3" s="1" t="s">
        <v>231</v>
      </c>
      <c r="E3" s="1" t="s">
        <v>84</v>
      </c>
      <c r="F3" s="1" t="s">
        <v>245</v>
      </c>
      <c r="G3" s="1" t="s">
        <v>229</v>
      </c>
      <c r="H3" s="1" t="s">
        <v>233</v>
      </c>
      <c r="I3" s="1" t="s">
        <v>234</v>
      </c>
      <c r="J3" s="1" t="s">
        <v>235</v>
      </c>
      <c r="K3" s="1" t="s">
        <v>234</v>
      </c>
      <c r="L3" s="1" t="s">
        <v>234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247</v>
      </c>
      <c r="S3" s="1" t="s">
        <v>241</v>
      </c>
      <c r="T3" s="1" t="s">
        <v>242</v>
      </c>
      <c r="U3" s="1" t="s">
        <v>243</v>
      </c>
      <c r="V3" s="1" t="s">
        <v>244</v>
      </c>
    </row>
    <row r="4" s="1" customFormat="1" spans="1:22">
      <c r="A4" s="3">
        <v>999226213806714</v>
      </c>
      <c r="B4" s="1" t="s">
        <v>248</v>
      </c>
      <c r="C4" s="1" t="s">
        <v>249</v>
      </c>
      <c r="D4" s="1" t="s">
        <v>250</v>
      </c>
      <c r="E4" s="1" t="s">
        <v>251</v>
      </c>
      <c r="F4" s="1" t="s">
        <v>232</v>
      </c>
      <c r="G4" s="1" t="s">
        <v>252</v>
      </c>
      <c r="H4" s="1" t="s">
        <v>233</v>
      </c>
      <c r="I4" s="1" t="s">
        <v>253</v>
      </c>
      <c r="J4" s="1" t="s">
        <v>235</v>
      </c>
      <c r="K4" s="1" t="s">
        <v>253</v>
      </c>
      <c r="L4" s="1" t="s">
        <v>253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254</v>
      </c>
      <c r="S4" s="1" t="s">
        <v>241</v>
      </c>
      <c r="T4" s="1" t="s">
        <v>242</v>
      </c>
      <c r="U4" s="1" t="s">
        <v>243</v>
      </c>
      <c r="V4" s="1" t="s">
        <v>244</v>
      </c>
    </row>
    <row r="5" s="1" customFormat="1" spans="1:22">
      <c r="A5" s="3">
        <v>999226104464400</v>
      </c>
      <c r="B5" s="1" t="s">
        <v>255</v>
      </c>
      <c r="C5" s="1" t="s">
        <v>256</v>
      </c>
      <c r="D5" s="1" t="s">
        <v>250</v>
      </c>
      <c r="E5" s="1" t="s">
        <v>257</v>
      </c>
      <c r="F5" s="1" t="s">
        <v>258</v>
      </c>
      <c r="G5" s="1" t="s">
        <v>259</v>
      </c>
      <c r="H5" s="1" t="s">
        <v>233</v>
      </c>
      <c r="I5" s="1" t="s">
        <v>260</v>
      </c>
      <c r="J5" s="1" t="s">
        <v>235</v>
      </c>
      <c r="K5" s="1" t="s">
        <v>260</v>
      </c>
      <c r="L5" s="1" t="s">
        <v>260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261</v>
      </c>
      <c r="S5" s="1" t="s">
        <v>241</v>
      </c>
      <c r="T5" s="1" t="s">
        <v>242</v>
      </c>
      <c r="U5" s="1" t="s">
        <v>243</v>
      </c>
      <c r="V5" s="1" t="s">
        <v>244</v>
      </c>
    </row>
    <row r="6" s="1" customFormat="1" spans="1:22">
      <c r="A6" s="3">
        <v>999226050476292</v>
      </c>
      <c r="B6" s="1" t="s">
        <v>262</v>
      </c>
      <c r="C6" s="1" t="s">
        <v>263</v>
      </c>
      <c r="D6" s="1" t="s">
        <v>250</v>
      </c>
      <c r="E6" s="1" t="s">
        <v>264</v>
      </c>
      <c r="F6" s="1" t="s">
        <v>258</v>
      </c>
      <c r="G6" s="1" t="s">
        <v>229</v>
      </c>
      <c r="H6" s="1" t="s">
        <v>233</v>
      </c>
      <c r="I6" s="1" t="s">
        <v>265</v>
      </c>
      <c r="J6" s="1" t="s">
        <v>235</v>
      </c>
      <c r="K6" s="1" t="s">
        <v>265</v>
      </c>
      <c r="L6" s="1" t="s">
        <v>265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266</v>
      </c>
      <c r="S6" s="1" t="s">
        <v>241</v>
      </c>
      <c r="T6" s="1" t="s">
        <v>242</v>
      </c>
      <c r="U6" s="1" t="s">
        <v>243</v>
      </c>
      <c r="V6" s="1" t="s">
        <v>244</v>
      </c>
    </row>
    <row r="7" s="1" customFormat="1" spans="1:22">
      <c r="A7" s="3">
        <v>999226050405143</v>
      </c>
      <c r="B7" s="1" t="s">
        <v>262</v>
      </c>
      <c r="C7" s="1" t="s">
        <v>267</v>
      </c>
      <c r="D7" s="1" t="s">
        <v>250</v>
      </c>
      <c r="E7" s="1" t="s">
        <v>268</v>
      </c>
      <c r="F7" s="1" t="s">
        <v>258</v>
      </c>
      <c r="G7" s="1" t="s">
        <v>229</v>
      </c>
      <c r="H7" s="1" t="s">
        <v>233</v>
      </c>
      <c r="I7" s="1" t="s">
        <v>269</v>
      </c>
      <c r="J7" s="1" t="s">
        <v>235</v>
      </c>
      <c r="K7" s="1" t="s">
        <v>269</v>
      </c>
      <c r="L7" s="1" t="s">
        <v>269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239</v>
      </c>
      <c r="R7" s="1" t="s">
        <v>270</v>
      </c>
      <c r="S7" s="1" t="s">
        <v>241</v>
      </c>
      <c r="T7" s="1" t="s">
        <v>242</v>
      </c>
      <c r="U7" s="1" t="s">
        <v>243</v>
      </c>
      <c r="V7" s="1" t="s">
        <v>244</v>
      </c>
    </row>
    <row r="8" s="1" customFormat="1" spans="1:22">
      <c r="A8" s="3">
        <v>999226047705413</v>
      </c>
      <c r="B8" s="1" t="s">
        <v>262</v>
      </c>
      <c r="C8" s="1" t="s">
        <v>271</v>
      </c>
      <c r="D8" s="1" t="s">
        <v>250</v>
      </c>
      <c r="E8" s="1" t="s">
        <v>272</v>
      </c>
      <c r="F8" s="1" t="s">
        <v>273</v>
      </c>
      <c r="G8" s="1" t="s">
        <v>229</v>
      </c>
      <c r="H8" s="1" t="s">
        <v>233</v>
      </c>
      <c r="I8" s="1" t="s">
        <v>274</v>
      </c>
      <c r="J8" s="1" t="s">
        <v>235</v>
      </c>
      <c r="K8" s="1" t="s">
        <v>274</v>
      </c>
      <c r="L8" s="1" t="s">
        <v>274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239</v>
      </c>
      <c r="R8" s="1" t="s">
        <v>275</v>
      </c>
      <c r="S8" s="1" t="s">
        <v>241</v>
      </c>
      <c r="T8" s="1" t="s">
        <v>242</v>
      </c>
      <c r="U8" s="1" t="s">
        <v>243</v>
      </c>
      <c r="V8" s="1" t="s">
        <v>244</v>
      </c>
    </row>
    <row r="9" s="1" customFormat="1" spans="1:22">
      <c r="A9" s="3">
        <v>999226018940723</v>
      </c>
      <c r="B9" s="1" t="s">
        <v>276</v>
      </c>
      <c r="C9" s="1" t="s">
        <v>277</v>
      </c>
      <c r="D9" s="1" t="s">
        <v>278</v>
      </c>
      <c r="E9" s="1" t="s">
        <v>279</v>
      </c>
      <c r="F9" s="1" t="s">
        <v>229</v>
      </c>
      <c r="G9" s="1" t="s">
        <v>259</v>
      </c>
      <c r="H9" s="1" t="s">
        <v>233</v>
      </c>
      <c r="I9" s="1" t="s">
        <v>280</v>
      </c>
      <c r="J9" s="1" t="s">
        <v>235</v>
      </c>
      <c r="K9" s="1" t="s">
        <v>280</v>
      </c>
      <c r="L9" s="1" t="s">
        <v>280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239</v>
      </c>
      <c r="R9" s="1" t="s">
        <v>281</v>
      </c>
      <c r="S9" s="1" t="s">
        <v>241</v>
      </c>
      <c r="T9" s="1" t="s">
        <v>242</v>
      </c>
      <c r="U9" s="1" t="s">
        <v>243</v>
      </c>
      <c r="V9" s="1" t="s">
        <v>244</v>
      </c>
    </row>
    <row r="10" s="1" customFormat="1" spans="1:22">
      <c r="A10" s="3">
        <v>999226018727911</v>
      </c>
      <c r="B10" s="1" t="s">
        <v>276</v>
      </c>
      <c r="C10" s="1" t="s">
        <v>282</v>
      </c>
      <c r="D10" s="1" t="s">
        <v>283</v>
      </c>
      <c r="E10" s="1" t="s">
        <v>284</v>
      </c>
      <c r="F10" s="1" t="s">
        <v>273</v>
      </c>
      <c r="G10" s="1" t="s">
        <v>229</v>
      </c>
      <c r="H10" s="1" t="s">
        <v>233</v>
      </c>
      <c r="I10" s="1" t="s">
        <v>285</v>
      </c>
      <c r="J10" s="1" t="s">
        <v>235</v>
      </c>
      <c r="K10" s="1" t="s">
        <v>285</v>
      </c>
      <c r="L10" s="1" t="s">
        <v>285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239</v>
      </c>
      <c r="R10" s="1" t="s">
        <v>286</v>
      </c>
      <c r="S10" s="1" t="s">
        <v>241</v>
      </c>
      <c r="T10" s="1" t="s">
        <v>242</v>
      </c>
      <c r="U10" s="1" t="s">
        <v>243</v>
      </c>
      <c r="V10" s="1" t="s">
        <v>244</v>
      </c>
    </row>
    <row r="11" s="1" customFormat="1" spans="1:22">
      <c r="A11" s="3">
        <v>999226012083577</v>
      </c>
      <c r="B11" s="1" t="s">
        <v>276</v>
      </c>
      <c r="C11" s="1" t="s">
        <v>287</v>
      </c>
      <c r="D11" s="1" t="s">
        <v>250</v>
      </c>
      <c r="E11" s="1" t="s">
        <v>288</v>
      </c>
      <c r="F11" s="1" t="s">
        <v>289</v>
      </c>
      <c r="G11" s="1" t="s">
        <v>229</v>
      </c>
      <c r="H11" s="1" t="s">
        <v>233</v>
      </c>
      <c r="I11" s="1" t="s">
        <v>290</v>
      </c>
      <c r="J11" s="1" t="s">
        <v>235</v>
      </c>
      <c r="K11" s="1" t="s">
        <v>290</v>
      </c>
      <c r="L11" s="1" t="s">
        <v>290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239</v>
      </c>
      <c r="R11" s="1" t="s">
        <v>291</v>
      </c>
      <c r="S11" s="1" t="s">
        <v>241</v>
      </c>
      <c r="T11" s="1" t="s">
        <v>242</v>
      </c>
      <c r="U11" s="1" t="s">
        <v>243</v>
      </c>
      <c r="V11" s="1" t="s">
        <v>244</v>
      </c>
    </row>
    <row r="12" s="1" customFormat="1" spans="1:22">
      <c r="A12" s="3">
        <v>999226012074623</v>
      </c>
      <c r="B12" s="1" t="s">
        <v>276</v>
      </c>
      <c r="C12" s="1" t="s">
        <v>292</v>
      </c>
      <c r="D12" s="1" t="s">
        <v>250</v>
      </c>
      <c r="E12" s="1" t="s">
        <v>293</v>
      </c>
      <c r="F12" s="1" t="s">
        <v>248</v>
      </c>
      <c r="G12" s="1" t="s">
        <v>259</v>
      </c>
      <c r="H12" s="1" t="s">
        <v>233</v>
      </c>
      <c r="I12" s="1" t="s">
        <v>294</v>
      </c>
      <c r="J12" s="1" t="s">
        <v>235</v>
      </c>
      <c r="K12" s="1" t="s">
        <v>294</v>
      </c>
      <c r="L12" s="1" t="s">
        <v>294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239</v>
      </c>
      <c r="R12" s="1" t="s">
        <v>295</v>
      </c>
      <c r="S12" s="1" t="s">
        <v>241</v>
      </c>
      <c r="T12" s="1" t="s">
        <v>242</v>
      </c>
      <c r="U12" s="1" t="s">
        <v>243</v>
      </c>
      <c r="V12" s="1" t="s">
        <v>244</v>
      </c>
    </row>
    <row r="13" s="1" customFormat="1" spans="1:22">
      <c r="A13" s="3">
        <v>999225991427590</v>
      </c>
      <c r="B13" s="1" t="s">
        <v>296</v>
      </c>
      <c r="C13" s="1" t="s">
        <v>297</v>
      </c>
      <c r="D13" s="1" t="s">
        <v>283</v>
      </c>
      <c r="E13" s="1" t="s">
        <v>298</v>
      </c>
      <c r="F13" s="1" t="s">
        <v>273</v>
      </c>
      <c r="G13" s="1" t="s">
        <v>229</v>
      </c>
      <c r="H13" s="1" t="s">
        <v>233</v>
      </c>
      <c r="I13" s="1" t="s">
        <v>285</v>
      </c>
      <c r="J13" s="1" t="s">
        <v>235</v>
      </c>
      <c r="K13" s="1" t="s">
        <v>285</v>
      </c>
      <c r="L13" s="1" t="s">
        <v>285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239</v>
      </c>
      <c r="R13" s="1" t="s">
        <v>299</v>
      </c>
      <c r="S13" s="1" t="s">
        <v>241</v>
      </c>
      <c r="T13" s="1" t="s">
        <v>242</v>
      </c>
      <c r="U13" s="1" t="s">
        <v>243</v>
      </c>
      <c r="V13" s="1" t="s">
        <v>244</v>
      </c>
    </row>
    <row r="14" s="1" customFormat="1" spans="1:22">
      <c r="A14" s="3">
        <v>999225887036727</v>
      </c>
      <c r="B14" s="1" t="s">
        <v>300</v>
      </c>
      <c r="C14" s="1" t="s">
        <v>301</v>
      </c>
      <c r="D14" s="1" t="s">
        <v>250</v>
      </c>
      <c r="E14" s="1" t="s">
        <v>302</v>
      </c>
      <c r="F14" s="1" t="s">
        <v>245</v>
      </c>
      <c r="G14" s="1" t="s">
        <v>259</v>
      </c>
      <c r="H14" s="1" t="s">
        <v>233</v>
      </c>
      <c r="I14" s="1" t="s">
        <v>303</v>
      </c>
      <c r="J14" s="1" t="s">
        <v>235</v>
      </c>
      <c r="K14" s="1" t="s">
        <v>303</v>
      </c>
      <c r="L14" s="1" t="s">
        <v>303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239</v>
      </c>
      <c r="R14" s="1" t="s">
        <v>304</v>
      </c>
      <c r="S14" s="1" t="s">
        <v>241</v>
      </c>
      <c r="T14" s="1" t="s">
        <v>242</v>
      </c>
      <c r="U14" s="1" t="s">
        <v>243</v>
      </c>
      <c r="V14" s="1" t="s">
        <v>244</v>
      </c>
    </row>
    <row r="15" s="1" customFormat="1" spans="1:22">
      <c r="A15" s="3">
        <v>999225780905640</v>
      </c>
      <c r="B15" s="1" t="s">
        <v>305</v>
      </c>
      <c r="C15" s="1" t="s">
        <v>306</v>
      </c>
      <c r="D15" s="1" t="s">
        <v>307</v>
      </c>
      <c r="E15" s="1" t="s">
        <v>308</v>
      </c>
      <c r="F15" s="1" t="s">
        <v>289</v>
      </c>
      <c r="G15" s="1" t="s">
        <v>229</v>
      </c>
      <c r="H15" s="1" t="s">
        <v>233</v>
      </c>
      <c r="I15" s="1" t="s">
        <v>309</v>
      </c>
      <c r="J15" s="1" t="s">
        <v>235</v>
      </c>
      <c r="K15" s="1" t="s">
        <v>309</v>
      </c>
      <c r="L15" s="1" t="s">
        <v>309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239</v>
      </c>
      <c r="R15" s="1" t="s">
        <v>310</v>
      </c>
      <c r="S15" s="1" t="s">
        <v>241</v>
      </c>
      <c r="T15" s="1" t="s">
        <v>242</v>
      </c>
      <c r="U15" s="1" t="s">
        <v>243</v>
      </c>
      <c r="V15" s="1" t="s">
        <v>244</v>
      </c>
    </row>
    <row r="16" s="1" customFormat="1" spans="1:22">
      <c r="A16" s="3">
        <v>25749784800</v>
      </c>
      <c r="B16" s="1" t="s">
        <v>311</v>
      </c>
      <c r="C16" s="1" t="s">
        <v>312</v>
      </c>
      <c r="D16" s="1" t="s">
        <v>307</v>
      </c>
      <c r="E16" s="1" t="s">
        <v>313</v>
      </c>
      <c r="F16" s="1" t="s">
        <v>289</v>
      </c>
      <c r="G16" s="1" t="s">
        <v>229</v>
      </c>
      <c r="H16" s="1" t="s">
        <v>233</v>
      </c>
      <c r="I16" s="1" t="s">
        <v>314</v>
      </c>
      <c r="J16" s="1" t="s">
        <v>235</v>
      </c>
      <c r="K16" s="1" t="s">
        <v>314</v>
      </c>
      <c r="L16" s="1" t="s">
        <v>314</v>
      </c>
      <c r="M16" s="1" t="s">
        <v>236</v>
      </c>
      <c r="N16" s="1" t="s">
        <v>236</v>
      </c>
      <c r="O16" s="1" t="s">
        <v>237</v>
      </c>
      <c r="P16" s="1" t="s">
        <v>238</v>
      </c>
      <c r="Q16" s="1" t="s">
        <v>239</v>
      </c>
      <c r="R16" s="1" t="s">
        <v>315</v>
      </c>
      <c r="S16" s="1" t="s">
        <v>241</v>
      </c>
      <c r="T16" s="1" t="s">
        <v>242</v>
      </c>
      <c r="U16" s="1" t="s">
        <v>243</v>
      </c>
      <c r="V16" s="1" t="s">
        <v>244</v>
      </c>
    </row>
    <row r="17" s="1" customFormat="1" spans="1:22">
      <c r="A17" s="3">
        <v>999225580304956</v>
      </c>
      <c r="B17" s="1" t="s">
        <v>316</v>
      </c>
      <c r="C17" s="1" t="s">
        <v>317</v>
      </c>
      <c r="D17" s="1" t="s">
        <v>307</v>
      </c>
      <c r="E17" s="1" t="s">
        <v>318</v>
      </c>
      <c r="F17" s="1" t="s">
        <v>289</v>
      </c>
      <c r="G17" s="1" t="s">
        <v>229</v>
      </c>
      <c r="H17" s="1" t="s">
        <v>233</v>
      </c>
      <c r="I17" s="1" t="s">
        <v>319</v>
      </c>
      <c r="J17" s="1" t="s">
        <v>235</v>
      </c>
      <c r="K17" s="1" t="s">
        <v>319</v>
      </c>
      <c r="L17" s="1" t="s">
        <v>319</v>
      </c>
      <c r="M17" s="1" t="s">
        <v>236</v>
      </c>
      <c r="N17" s="1" t="s">
        <v>236</v>
      </c>
      <c r="O17" s="1" t="s">
        <v>237</v>
      </c>
      <c r="P17" s="1" t="s">
        <v>238</v>
      </c>
      <c r="Q17" s="1" t="s">
        <v>239</v>
      </c>
      <c r="R17" s="1" t="s">
        <v>320</v>
      </c>
      <c r="S17" s="1" t="s">
        <v>241</v>
      </c>
      <c r="T17" s="1" t="s">
        <v>242</v>
      </c>
      <c r="U17" s="1" t="s">
        <v>243</v>
      </c>
      <c r="V17" s="1" t="s">
        <v>244</v>
      </c>
    </row>
    <row r="18" s="1" customFormat="1" spans="1:22">
      <c r="A18" s="3">
        <v>999225532400797</v>
      </c>
      <c r="B18" s="1" t="s">
        <v>321</v>
      </c>
      <c r="C18" s="1" t="s">
        <v>322</v>
      </c>
      <c r="D18" s="1" t="s">
        <v>307</v>
      </c>
      <c r="E18" s="1" t="s">
        <v>323</v>
      </c>
      <c r="F18" s="1" t="s">
        <v>245</v>
      </c>
      <c r="G18" s="1" t="s">
        <v>232</v>
      </c>
      <c r="H18" s="1" t="s">
        <v>233</v>
      </c>
      <c r="I18" s="1" t="s">
        <v>324</v>
      </c>
      <c r="J18" s="1" t="s">
        <v>235</v>
      </c>
      <c r="K18" s="1" t="s">
        <v>324</v>
      </c>
      <c r="L18" s="1" t="s">
        <v>324</v>
      </c>
      <c r="M18" s="1" t="s">
        <v>236</v>
      </c>
      <c r="N18" s="1" t="s">
        <v>236</v>
      </c>
      <c r="O18" s="1" t="s">
        <v>237</v>
      </c>
      <c r="P18" s="1" t="s">
        <v>238</v>
      </c>
      <c r="Q18" s="1" t="s">
        <v>239</v>
      </c>
      <c r="R18" s="1" t="s">
        <v>325</v>
      </c>
      <c r="S18" s="1" t="s">
        <v>241</v>
      </c>
      <c r="T18" s="1" t="s">
        <v>242</v>
      </c>
      <c r="U18" s="1" t="s">
        <v>243</v>
      </c>
      <c r="V18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