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<sst xmlns="http://schemas.openxmlformats.org/spreadsheetml/2006/main" count="298" uniqueCount="142">
  <si>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</si>
  <si>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</si>
  <si>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</si>
  <si>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</si>
  <si>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</si>
  <si>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</si>
  <si>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</si>
  <si>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</si>
  <si>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</si>
  <si>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</si>
  <si>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</si>
  <si>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</si>
  <si>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</si>
  <si>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</si>
  <si>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</si>
  <si>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</si>
  <si>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</si>
  <si>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</si>
  <si>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</si>
  <si>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</si>
  <si>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</si>
  <si>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</si>
  <si>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</si>
  <si>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</si>
  <si>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</si>
  <si>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999225916408890	</t>
  </si>
  <si>
    <t>Ctrip</t>
  </si>
  <si>
    <t>正常</t>
  </si>
  <si>
    <t>[包头]锦江之星(包头火车站店)(89880556)</t>
  </si>
  <si>
    <t>标准间A&lt;至多8间&gt;&lt;2人入住&gt;</t>
  </si>
  <si>
    <t>CNY</t>
  </si>
  <si>
    <t>王林英</t>
  </si>
  <si>
    <t>CA13744230909CNY</t>
  </si>
  <si>
    <t>未提现</t>
  </si>
  <si>
    <t>携程开票</t>
  </si>
  <si>
    <t xml:space="preserve">3754149	</t>
  </si>
  <si>
    <t xml:space="preserve">105567063124	</t>
  </si>
  <si>
    <t xml:space="preserve">999225935272222	</t>
  </si>
  <si>
    <t>何成瑞</t>
  </si>
  <si>
    <t>CA13744230910CNY</t>
  </si>
  <si>
    <t xml:space="preserve">3756620	</t>
  </si>
  <si>
    <t xml:space="preserve">	</t>
  </si>
  <si>
    <t>取消</t>
  </si>
  <si>
    <t xml:space="preserve">999226135301560	</t>
  </si>
  <si>
    <t>[广州]广州珀丽酒店(76255406)</t>
  </si>
  <si>
    <t>豪华双床房&lt;至多8间&gt;&lt;2人入住&gt;&lt;早餐&gt;</t>
  </si>
  <si>
    <t>吴牧兰,李馨,秦诗淇</t>
  </si>
  <si>
    <t xml:space="preserve">3800600	</t>
  </si>
  <si>
    <t xml:space="preserve">999225846752811	</t>
  </si>
  <si>
    <t>[淄博]格林豪泰(淄博火车站金晶大道万象汇店)(80245884)</t>
  </si>
  <si>
    <t>双床房&lt;2人入住&gt;</t>
  </si>
  <si>
    <t>夏诗淼</t>
  </si>
  <si>
    <t>CA13744230911CNY</t>
  </si>
  <si>
    <t xml:space="preserve">3739285	</t>
  </si>
  <si>
    <t xml:space="preserve">(GRT)90124674;	</t>
  </si>
  <si>
    <t xml:space="preserve">999226014500254	</t>
  </si>
  <si>
    <t>[成县]尚客优酒店(成县汽车站店)(92484222)</t>
  </si>
  <si>
    <t>高级大床房&lt;至多8间&gt;&lt;2人入住&gt;</t>
  </si>
  <si>
    <t>胡浩</t>
  </si>
  <si>
    <t xml:space="preserve">3774292	</t>
  </si>
  <si>
    <t xml:space="preserve">(THK)YD04028230813110051430;	</t>
  </si>
  <si>
    <t xml:space="preserve">999226334853267	</t>
  </si>
  <si>
    <t>[成都]德馨客栈(成都骡马市地铁站店)(76295682)</t>
  </si>
  <si>
    <t>豪华标间&lt;2人入住&gt;</t>
  </si>
  <si>
    <t>刘风华</t>
  </si>
  <si>
    <t xml:space="preserve">3828935	</t>
  </si>
  <si>
    <t xml:space="preserve">Acknowledged	</t>
  </si>
  <si>
    <t xml:space="preserve">999225882398658	</t>
  </si>
  <si>
    <t>赔款</t>
  </si>
  <si>
    <t>杨礼慧</t>
  </si>
  <si>
    <t xml:space="preserve">3746378	</t>
  </si>
  <si>
    <t xml:space="preserve">(GRT)90198948;	</t>
  </si>
  <si>
    <t xml:space="preserve">999226190028248	</t>
  </si>
  <si>
    <t>行政套房&lt;至多8间&gt;&lt;2人入住&gt;&lt;早餐&gt;</t>
  </si>
  <si>
    <t>张书棋</t>
  </si>
  <si>
    <t>CA13744230912CNY</t>
  </si>
  <si>
    <t xml:space="preserve">3810648	</t>
  </si>
  <si>
    <t xml:space="preserve">999226354546251	</t>
  </si>
  <si>
    <t>[阳朔]逸龙苑特色民宿（阳朔遇龙河景区店）(80249183)</t>
  </si>
  <si>
    <t>后院标间&lt;2人入住&gt;&lt;早餐&gt;</t>
  </si>
  <si>
    <t>招锦成</t>
  </si>
  <si>
    <t xml:space="preserve">3839237	</t>
  </si>
  <si>
    <t>，</t>
  </si>
  <si>
    <t>直连</t>
  </si>
  <si>
    <t>本期扣款244元</t>
  </si>
  <si>
    <t>已取消</t>
  </si>
  <si>
    <t xml:space="preserve"> 3207 CNY</t>
  </si>
  <si>
    <t>A230912094519481</t>
  </si>
  <si>
    <t>A230912094646481</t>
  </si>
  <si>
    <t>总计：3207元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</si>
  <si>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</si>
  <si>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</si>
  <si>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</si>
  <si>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</si>
  <si>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</si>
  <si>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</si>
  <si>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</si>
  <si>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</si>
  <si>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</si>
  <si>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</si>
  <si>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</si>
  <si>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</si>
  <si>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</si>
  <si>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</si>
  <si>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</si>
  <si>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</si>
  <si>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</si>
  <si>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</si>
  <si>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</si>
  <si>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2023-08-24</t>
  </si>
  <si>
    <t>3828935</t>
  </si>
  <si>
    <t>德馨客栈(成都骡马市地铁站店)</t>
  </si>
  <si>
    <t>2023-08-26</t>
  </si>
  <si>
    <t>2023-08-27</t>
  </si>
  <si>
    <t>退房日月结</t>
  </si>
  <si>
    <t>162.00</t>
  </si>
  <si>
    <t>RMB</t>
  </si>
  <si>
    <t>0</t>
  </si>
  <si>
    <t>0.00</t>
  </si>
  <si>
    <t>携程汇登国内直连</t>
  </si>
  <si>
    <t>01.011264</t>
  </si>
  <si>
    <t>2023-08-24 14:33:46</t>
  </si>
  <si>
    <t>否</t>
  </si>
  <si>
    <t>广州汇登信息科技有限公司</t>
  </si>
  <si>
    <t>中国</t>
  </si>
  <si>
    <t>2023-08-20</t>
  </si>
  <si>
    <t>3810648</t>
  </si>
  <si>
    <t>广州珀丽酒店</t>
  </si>
  <si>
    <t>2023-08-28</t>
  </si>
  <si>
    <t>1788.00</t>
  </si>
  <si>
    <t>2023-08-20 19:31:12</t>
  </si>
  <si>
    <t>2023-08-18</t>
  </si>
  <si>
    <t>3800600</t>
  </si>
  <si>
    <t>2023-08-25</t>
  </si>
  <si>
    <t>945.00</t>
  </si>
  <si>
    <t>2023-08-18 17:14:40</t>
  </si>
  <si>
    <t>2023-08-09</t>
  </si>
  <si>
    <t>3754149</t>
  </si>
  <si>
    <t>锦江之星包头火车站酒店</t>
  </si>
  <si>
    <t>2023-08-23</t>
  </si>
  <si>
    <t>556.00</t>
  </si>
  <si>
    <t>2023-08-09 07:50:51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</si>
</sst>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M11" sqref="L11:M11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45161</v>
      </c>
      <c r="G2" s="6">
        <v>45163</v>
      </c>
      <c r="H2" s="4">
        <v>1</v>
      </c>
      <c r="I2" s="4">
        <v>2</v>
      </c>
      <c r="J2" s="4">
        <v>2</v>
      </c>
      <c r="K2" s="4" t="s">
        <v>30</v>
      </c>
      <c r="L2" s="4">
        <v>556</v>
      </c>
      <c r="M2" s="4">
        <v>556</v>
      </c>
      <c r="N2" s="4" t="s">
        <v>31</v>
      </c>
      <c r="O2" s="4" t="s">
        <v>32</v>
      </c>
      <c r="P2" s="4" t="s">
        <v>33</v>
      </c>
      <c r="Q2" s="4">
        <v>0</v>
      </c>
      <c r="R2" s="7">
        <v>45147</v>
      </c>
      <c r="S2" s="6">
        <v>45178</v>
      </c>
      <c r="T2" s="4" t="s">
        <v>34</v>
      </c>
      <c r="U2" s="4">
        <v>556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45162</v>
      </c>
      <c r="G3" s="6">
        <v>45164</v>
      </c>
      <c r="H3" s="4">
        <v>1</v>
      </c>
      <c r="I3" s="4">
        <v>2</v>
      </c>
      <c r="J3" s="4">
        <v>2</v>
      </c>
      <c r="K3" s="4" t="s">
        <v>30</v>
      </c>
      <c r="L3" s="4">
        <v>556</v>
      </c>
      <c r="M3" s="4">
        <v>556</v>
      </c>
      <c r="N3" s="4" t="s">
        <v>38</v>
      </c>
      <c r="O3" s="4" t="s">
        <v>39</v>
      </c>
      <c r="P3" s="4" t="s">
        <v>33</v>
      </c>
      <c r="Q3" s="4">
        <v>0</v>
      </c>
      <c r="R3" s="7">
        <v>45147.0000115741</v>
      </c>
      <c r="S3" s="6">
        <v>45179</v>
      </c>
      <c r="T3" s="4" t="s">
        <v>34</v>
      </c>
      <c r="U3" s="4">
        <v>556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45162</v>
      </c>
      <c r="G4" s="6">
        <v>45164</v>
      </c>
      <c r="H4" s="4">
        <v>1</v>
      </c>
      <c r="I4" s="4">
        <v>2</v>
      </c>
      <c r="J4" s="4">
        <v>2</v>
      </c>
      <c r="K4" s="4" t="s">
        <v>30</v>
      </c>
      <c r="L4" s="4">
        <v>-556</v>
      </c>
      <c r="M4" s="4">
        <v>-556</v>
      </c>
      <c r="N4" s="4" t="s">
        <v>38</v>
      </c>
      <c r="O4" s="4" t="s">
        <v>39</v>
      </c>
      <c r="P4" s="4" t="s">
        <v>33</v>
      </c>
      <c r="Q4" s="4">
        <v>0</v>
      </c>
      <c r="R4" s="7">
        <v>45147.0000115741</v>
      </c>
      <c r="S4" s="6">
        <v>45179</v>
      </c>
      <c r="T4" s="4" t="s">
        <v>34</v>
      </c>
      <c r="U4" s="4">
        <v>-556</v>
      </c>
      <c r="V4" s="4">
        <v>0</v>
      </c>
      <c r="W4" s="4">
        <v>0</v>
      </c>
      <c r="X4" s="4" t="s">
        <v>40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45163</v>
      </c>
      <c r="G5" s="6">
        <v>45164</v>
      </c>
      <c r="H5" s="4">
        <v>3</v>
      </c>
      <c r="I5" s="4">
        <v>1</v>
      </c>
      <c r="J5" s="4">
        <v>3</v>
      </c>
      <c r="K5" s="4" t="s">
        <v>30</v>
      </c>
      <c r="L5" s="4">
        <v>945</v>
      </c>
      <c r="M5" s="4">
        <v>945</v>
      </c>
      <c r="N5" s="4" t="s">
        <v>46</v>
      </c>
      <c r="O5" s="4" t="s">
        <v>39</v>
      </c>
      <c r="P5" s="4" t="s">
        <v>33</v>
      </c>
      <c r="Q5" s="4">
        <v>0</v>
      </c>
      <c r="R5" s="7">
        <v>45156</v>
      </c>
      <c r="S5" s="6">
        <v>45179</v>
      </c>
      <c r="T5" s="4" t="s">
        <v>34</v>
      </c>
      <c r="U5" s="4">
        <v>945</v>
      </c>
      <c r="V5" s="4">
        <v>0</v>
      </c>
      <c r="W5" s="4">
        <v>0</v>
      </c>
      <c r="X5" s="4" t="s">
        <v>47</v>
      </c>
      <c r="Y5" s="4" t="s">
        <v>41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45164</v>
      </c>
      <c r="G6" s="6">
        <v>45165</v>
      </c>
      <c r="H6" s="4">
        <v>1</v>
      </c>
      <c r="I6" s="4">
        <v>1</v>
      </c>
      <c r="J6" s="4">
        <v>1</v>
      </c>
      <c r="K6" s="4" t="s">
        <v>30</v>
      </c>
      <c r="L6" s="4">
        <v>266</v>
      </c>
      <c r="M6" s="4">
        <v>266</v>
      </c>
      <c r="N6" s="4" t="s">
        <v>51</v>
      </c>
      <c r="O6" s="4" t="s">
        <v>52</v>
      </c>
      <c r="P6" s="4" t="s">
        <v>33</v>
      </c>
      <c r="Q6" s="4">
        <v>0</v>
      </c>
      <c r="R6" s="7">
        <v>45143</v>
      </c>
      <c r="S6" s="6">
        <v>45180</v>
      </c>
      <c r="T6" s="4" t="s">
        <v>34</v>
      </c>
      <c r="U6" s="4">
        <v>266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45163</v>
      </c>
      <c r="G7" s="6">
        <v>45165</v>
      </c>
      <c r="H7" s="4">
        <v>1</v>
      </c>
      <c r="I7" s="4">
        <v>2</v>
      </c>
      <c r="J7" s="4">
        <v>2</v>
      </c>
      <c r="K7" s="4" t="s">
        <v>30</v>
      </c>
      <c r="L7" s="4">
        <v>251</v>
      </c>
      <c r="M7" s="4">
        <v>251</v>
      </c>
      <c r="N7" s="4" t="s">
        <v>58</v>
      </c>
      <c r="O7" s="4" t="s">
        <v>52</v>
      </c>
      <c r="P7" s="4" t="s">
        <v>33</v>
      </c>
      <c r="Q7" s="4">
        <v>0</v>
      </c>
      <c r="R7" s="7">
        <v>45151</v>
      </c>
      <c r="S7" s="6">
        <v>45180</v>
      </c>
      <c r="T7" s="4" t="s">
        <v>34</v>
      </c>
      <c r="U7" s="4">
        <v>251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48</v>
      </c>
      <c r="B8" s="4" t="s">
        <v>26</v>
      </c>
      <c r="C8" s="4" t="s">
        <v>42</v>
      </c>
      <c r="D8" s="4" t="s">
        <v>49</v>
      </c>
      <c r="E8" s="4" t="s">
        <v>50</v>
      </c>
      <c r="F8" s="6">
        <v>45164</v>
      </c>
      <c r="G8" s="6">
        <v>45165</v>
      </c>
      <c r="H8" s="4">
        <v>1</v>
      </c>
      <c r="I8" s="4">
        <v>1</v>
      </c>
      <c r="J8" s="4">
        <v>1</v>
      </c>
      <c r="K8" s="4" t="s">
        <v>30</v>
      </c>
      <c r="L8" s="4">
        <v>-266</v>
      </c>
      <c r="M8" s="4">
        <v>-266</v>
      </c>
      <c r="N8" s="4" t="s">
        <v>51</v>
      </c>
      <c r="O8" s="4" t="s">
        <v>52</v>
      </c>
      <c r="P8" s="4" t="s">
        <v>33</v>
      </c>
      <c r="Q8" s="4">
        <v>0</v>
      </c>
      <c r="R8" s="7">
        <v>45143</v>
      </c>
      <c r="S8" s="6">
        <v>45180</v>
      </c>
      <c r="T8" s="4" t="s">
        <v>34</v>
      </c>
      <c r="U8" s="4">
        <v>-266</v>
      </c>
      <c r="V8" s="4">
        <v>0</v>
      </c>
      <c r="W8" s="4">
        <v>0</v>
      </c>
      <c r="X8" s="4" t="s">
        <v>53</v>
      </c>
      <c r="Y8" s="4" t="s">
        <v>54</v>
      </c>
    </row>
    <row r="9" s="4" customFormat="1" spans="1:25">
      <c r="A9" s="4" t="s">
        <v>55</v>
      </c>
      <c r="B9" s="4" t="s">
        <v>26</v>
      </c>
      <c r="C9" s="4" t="s">
        <v>42</v>
      </c>
      <c r="D9" s="4" t="s">
        <v>56</v>
      </c>
      <c r="E9" s="4" t="s">
        <v>57</v>
      </c>
      <c r="F9" s="6">
        <v>45163</v>
      </c>
      <c r="G9" s="6">
        <v>45165</v>
      </c>
      <c r="H9" s="4">
        <v>1</v>
      </c>
      <c r="I9" s="4">
        <v>2</v>
      </c>
      <c r="J9" s="4">
        <v>2</v>
      </c>
      <c r="K9" s="4" t="s">
        <v>30</v>
      </c>
      <c r="L9" s="4">
        <v>-251</v>
      </c>
      <c r="M9" s="4">
        <v>-251</v>
      </c>
      <c r="N9" s="4" t="s">
        <v>58</v>
      </c>
      <c r="O9" s="4" t="s">
        <v>52</v>
      </c>
      <c r="P9" s="4" t="s">
        <v>33</v>
      </c>
      <c r="Q9" s="4">
        <v>0</v>
      </c>
      <c r="R9" s="7">
        <v>45151</v>
      </c>
      <c r="S9" s="6">
        <v>45180</v>
      </c>
      <c r="T9" s="4" t="s">
        <v>34</v>
      </c>
      <c r="U9" s="4">
        <v>-251</v>
      </c>
      <c r="V9" s="4">
        <v>0</v>
      </c>
      <c r="W9" s="4">
        <v>0</v>
      </c>
      <c r="X9" s="4" t="s">
        <v>59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45164</v>
      </c>
      <c r="G10" s="6">
        <v>45165</v>
      </c>
      <c r="H10" s="4">
        <v>1</v>
      </c>
      <c r="I10" s="4">
        <v>1</v>
      </c>
      <c r="J10" s="4">
        <v>1</v>
      </c>
      <c r="K10" s="4" t="s">
        <v>30</v>
      </c>
      <c r="L10" s="4">
        <v>162</v>
      </c>
      <c r="M10" s="4">
        <v>162</v>
      </c>
      <c r="N10" s="4" t="s">
        <v>64</v>
      </c>
      <c r="O10" s="4" t="s">
        <v>52</v>
      </c>
      <c r="P10" s="4" t="s">
        <v>33</v>
      </c>
      <c r="Q10" s="4">
        <v>0</v>
      </c>
      <c r="R10" s="7">
        <v>45162.0000115741</v>
      </c>
      <c r="S10" s="6">
        <v>45180</v>
      </c>
      <c r="T10" s="4" t="s">
        <v>34</v>
      </c>
      <c r="U10" s="4">
        <v>162</v>
      </c>
      <c r="V10" s="4">
        <v>0</v>
      </c>
      <c r="W10" s="4">
        <v>0</v>
      </c>
      <c r="X10" s="4" t="s">
        <v>65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68</v>
      </c>
      <c r="D11" s="4" t="s">
        <v>49</v>
      </c>
      <c r="E11" s="4" t="s">
        <v>50</v>
      </c>
      <c r="F11" s="6">
        <v>45153</v>
      </c>
      <c r="G11" s="6">
        <v>45154</v>
      </c>
      <c r="H11" s="4">
        <v>1</v>
      </c>
      <c r="I11" s="4">
        <v>1</v>
      </c>
      <c r="J11" s="4">
        <v>1</v>
      </c>
      <c r="K11" s="4" t="s">
        <v>30</v>
      </c>
      <c r="L11" s="4">
        <v>-244</v>
      </c>
      <c r="M11" s="4">
        <v>-244</v>
      </c>
      <c r="N11" s="4" t="s">
        <v>69</v>
      </c>
      <c r="O11" s="4" t="s">
        <v>52</v>
      </c>
      <c r="P11" s="4" t="s">
        <v>33</v>
      </c>
      <c r="Q11" s="4">
        <v>0</v>
      </c>
      <c r="R11" s="7">
        <v>45145.7047800926</v>
      </c>
      <c r="S11" s="6">
        <v>45180</v>
      </c>
      <c r="T11" s="4"/>
      <c r="U11" s="4">
        <v>0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44</v>
      </c>
      <c r="E12" s="4" t="s">
        <v>73</v>
      </c>
      <c r="F12" s="6">
        <v>45162</v>
      </c>
      <c r="G12" s="6">
        <v>45166</v>
      </c>
      <c r="H12" s="4">
        <v>1</v>
      </c>
      <c r="I12" s="4">
        <v>4</v>
      </c>
      <c r="J12" s="4">
        <v>4</v>
      </c>
      <c r="K12" s="4" t="s">
        <v>30</v>
      </c>
      <c r="L12" s="4">
        <v>1788</v>
      </c>
      <c r="M12" s="4">
        <v>1788</v>
      </c>
      <c r="N12" s="4" t="s">
        <v>74</v>
      </c>
      <c r="O12" s="4" t="s">
        <v>75</v>
      </c>
      <c r="P12" s="4" t="s">
        <v>33</v>
      </c>
      <c r="Q12" s="4">
        <v>0</v>
      </c>
      <c r="R12" s="7">
        <v>45158</v>
      </c>
      <c r="S12" s="6">
        <v>45181</v>
      </c>
      <c r="T12" s="4" t="s">
        <v>34</v>
      </c>
      <c r="U12" s="4">
        <v>1788</v>
      </c>
      <c r="V12" s="4">
        <v>0</v>
      </c>
      <c r="W12" s="4">
        <v>0</v>
      </c>
      <c r="X12" s="4" t="s">
        <v>76</v>
      </c>
      <c r="Y12" s="4" t="s">
        <v>41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45165</v>
      </c>
      <c r="G13" s="6">
        <v>45166</v>
      </c>
      <c r="H13" s="4">
        <v>1</v>
      </c>
      <c r="I13" s="4">
        <v>1</v>
      </c>
      <c r="J13" s="4">
        <v>1</v>
      </c>
      <c r="K13" s="4" t="s">
        <v>30</v>
      </c>
      <c r="L13" s="4">
        <v>168</v>
      </c>
      <c r="M13" s="4">
        <v>168</v>
      </c>
      <c r="N13" s="4" t="s">
        <v>80</v>
      </c>
      <c r="O13" s="4" t="s">
        <v>75</v>
      </c>
      <c r="P13" s="4" t="s">
        <v>33</v>
      </c>
      <c r="Q13" s="4">
        <v>0</v>
      </c>
      <c r="R13" s="7">
        <v>45164</v>
      </c>
      <c r="S13" s="6">
        <v>45181</v>
      </c>
      <c r="T13" s="4" t="s">
        <v>34</v>
      </c>
      <c r="U13" s="4">
        <v>168</v>
      </c>
      <c r="V13" s="4">
        <v>0</v>
      </c>
      <c r="W13" s="4">
        <v>0</v>
      </c>
      <c r="X13" s="4" t="s">
        <v>81</v>
      </c>
      <c r="Y13" s="4" t="s">
        <v>41</v>
      </c>
    </row>
    <row r="14" s="4" customFormat="1" spans="1:25">
      <c r="A14" s="4" t="s">
        <v>77</v>
      </c>
      <c r="B14" s="4" t="s">
        <v>26</v>
      </c>
      <c r="C14" s="4" t="s">
        <v>42</v>
      </c>
      <c r="D14" s="4" t="s">
        <v>78</v>
      </c>
      <c r="E14" s="4" t="s">
        <v>79</v>
      </c>
      <c r="F14" s="6">
        <v>45165</v>
      </c>
      <c r="G14" s="6">
        <v>45166</v>
      </c>
      <c r="H14" s="4">
        <v>1</v>
      </c>
      <c r="I14" s="4">
        <v>1</v>
      </c>
      <c r="J14" s="4">
        <v>1</v>
      </c>
      <c r="K14" s="4" t="s">
        <v>30</v>
      </c>
      <c r="L14" s="4">
        <v>-168</v>
      </c>
      <c r="M14" s="4">
        <v>-168</v>
      </c>
      <c r="N14" s="4" t="s">
        <v>80</v>
      </c>
      <c r="O14" s="4" t="s">
        <v>75</v>
      </c>
      <c r="P14" s="4" t="s">
        <v>33</v>
      </c>
      <c r="Q14" s="4">
        <v>0</v>
      </c>
      <c r="R14" s="7">
        <v>45164</v>
      </c>
      <c r="S14" s="6">
        <v>45181</v>
      </c>
      <c r="T14" s="4" t="s">
        <v>34</v>
      </c>
      <c r="U14" s="4">
        <v>-168</v>
      </c>
      <c r="V14" s="4">
        <v>0</v>
      </c>
      <c r="W14" s="4">
        <v>0</v>
      </c>
      <c r="X14" s="4" t="s">
        <v>81</v>
      </c>
      <c r="Y14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20"/>
  <sheetViews>
    <sheetView tabSelected="1" workbookViewId="0">
      <selection activeCell="N45" sqref="N4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spans="1:9">
      <c r="A2" s="5">
        <v>999225916408890</v>
      </c>
      <c r="B2" s="6">
        <v>45161</v>
      </c>
      <c r="C2" s="6">
        <v>45163</v>
      </c>
      <c r="D2" s="4">
        <v>556</v>
      </c>
      <c r="E2" s="4" t="str">
        <f>VLOOKUP(A2,HOP!A:L,12,0)</f>
        <v>556.00</v>
      </c>
      <c r="F2" s="4" t="str">
        <f>VLOOKUP(A2,HOP!A:C,3,0)</f>
        <v>3754149</v>
      </c>
      <c r="G2" s="4">
        <f>D2-E2</f>
        <v>0</v>
      </c>
      <c r="H2" s="4" t="str">
        <f>$H$1&amp;F2</f>
        <v>，3754149</v>
      </c>
      <c r="I2" s="4" t="str">
        <f>VLOOKUP(A2,HOP!A:U,21,0)</f>
        <v>直连</v>
      </c>
    </row>
    <row r="3" s="4" customFormat="1" hidden="1" spans="1:9">
      <c r="A3" s="5">
        <v>999225935272222</v>
      </c>
      <c r="B3" s="6">
        <v>45162</v>
      </c>
      <c r="C3" s="6">
        <v>45164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0" si="0">D3-E3</f>
        <v>#N/A</v>
      </c>
      <c r="H3" s="4" t="e">
        <f t="shared" ref="H3:H10" si="1">$H$1&amp;F3</f>
        <v>#N/A</v>
      </c>
      <c r="I3" s="4" t="e">
        <f>VLOOKUP(A3,HOP!A:U,21,0)</f>
        <v>#N/A</v>
      </c>
    </row>
    <row r="4" s="4" customFormat="1" spans="1:9">
      <c r="A4" s="5">
        <v>999226135301560</v>
      </c>
      <c r="B4" s="6">
        <v>45163</v>
      </c>
      <c r="C4" s="6">
        <v>45164</v>
      </c>
      <c r="D4" s="4">
        <v>945</v>
      </c>
      <c r="E4" s="4" t="str">
        <f>VLOOKUP(A4,HOP!A:L,12,0)</f>
        <v>945.00</v>
      </c>
      <c r="F4" s="4" t="str">
        <f>VLOOKUP(A4,HOP!A:C,3,0)</f>
        <v>3800600</v>
      </c>
      <c r="G4" s="4">
        <f t="shared" si="0"/>
        <v>0</v>
      </c>
      <c r="H4" s="4" t="str">
        <f t="shared" si="1"/>
        <v>，3800600</v>
      </c>
      <c r="I4" s="4" t="str">
        <f>VLOOKUP(A4,HOP!A:U,21,0)</f>
        <v>直连</v>
      </c>
    </row>
    <row r="5" s="4" customFormat="1" hidden="1" spans="1:9">
      <c r="A5" s="5">
        <v>999225846752811</v>
      </c>
      <c r="B5" s="6">
        <v>45164</v>
      </c>
      <c r="C5" s="6">
        <v>45165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999226014500254</v>
      </c>
      <c r="B6" s="6">
        <v>45163</v>
      </c>
      <c r="C6" s="6">
        <v>45165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999226334853267</v>
      </c>
      <c r="B7" s="6">
        <v>45164</v>
      </c>
      <c r="C7" s="6">
        <v>45165</v>
      </c>
      <c r="D7" s="4">
        <v>162</v>
      </c>
      <c r="E7" s="4" t="str">
        <f>VLOOKUP(A7,HOP!A:L,12,0)</f>
        <v>162.00</v>
      </c>
      <c r="F7" s="4" t="str">
        <f>VLOOKUP(A7,HOP!A:C,3,0)</f>
        <v>3828935</v>
      </c>
      <c r="G7" s="4">
        <f t="shared" si="0"/>
        <v>0</v>
      </c>
      <c r="H7" s="4" t="str">
        <f t="shared" si="1"/>
        <v>，3828935</v>
      </c>
      <c r="I7" s="4" t="str">
        <f>VLOOKUP(A7,HOP!A:U,21,0)</f>
        <v>直连</v>
      </c>
    </row>
    <row r="8" s="4" customFormat="1" spans="1:12">
      <c r="A8" s="5">
        <v>999225882398658</v>
      </c>
      <c r="B8" s="6">
        <v>45153</v>
      </c>
      <c r="C8" s="6">
        <v>45154</v>
      </c>
      <c r="D8" s="4">
        <v>-244</v>
      </c>
      <c r="E8" s="4" t="e">
        <f>VLOOKUP(A8,HOP!A:L,12,0)</f>
        <v>#N/A</v>
      </c>
      <c r="F8" s="4">
        <v>3746378</v>
      </c>
      <c r="G8" s="4" t="e">
        <f t="shared" si="0"/>
        <v>#N/A</v>
      </c>
      <c r="H8" s="4" t="str">
        <f t="shared" si="1"/>
        <v>，3746378</v>
      </c>
      <c r="I8" s="4" t="s">
        <v>83</v>
      </c>
      <c r="J8" s="4" t="s">
        <v>84</v>
      </c>
      <c r="L8" s="4" t="s">
        <v>85</v>
      </c>
    </row>
    <row r="9" s="4" customFormat="1" spans="1:9">
      <c r="A9" s="5">
        <v>999226190028248</v>
      </c>
      <c r="B9" s="6">
        <v>45162</v>
      </c>
      <c r="C9" s="6">
        <v>45166</v>
      </c>
      <c r="D9" s="4">
        <v>1788</v>
      </c>
      <c r="E9" s="4" t="str">
        <f>VLOOKUP(A9,HOP!A:L,12,0)</f>
        <v>1788.00</v>
      </c>
      <c r="F9" s="4" t="str">
        <f>VLOOKUP(A9,HOP!A:C,3,0)</f>
        <v>3810648</v>
      </c>
      <c r="G9" s="4">
        <f t="shared" si="0"/>
        <v>0</v>
      </c>
      <c r="H9" s="4" t="str">
        <f t="shared" si="1"/>
        <v>，3810648</v>
      </c>
      <c r="I9" s="4" t="str">
        <f>VLOOKUP(A9,HOP!A:U,21,0)</f>
        <v>直连</v>
      </c>
    </row>
    <row r="10" s="4" customFormat="1" hidden="1" spans="1:9">
      <c r="A10" s="5">
        <v>999226354546251</v>
      </c>
      <c r="B10" s="6">
        <v>45165</v>
      </c>
      <c r="C10" s="6">
        <v>45166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2" spans="4:4">
      <c r="D12" s="4">
        <f>SUM(D2:D11)</f>
        <v>3207</v>
      </c>
    </row>
    <row r="14" spans="4:4">
      <c r="D14" s="4" t="s">
        <v>86</v>
      </c>
    </row>
    <row r="18" spans="1:3">
      <c r="A18" s="4" t="s">
        <v>87</v>
      </c>
      <c r="C18" s="4">
        <v>3451</v>
      </c>
    </row>
    <row r="19" spans="1:3">
      <c r="A19" s="4" t="s">
        <v>88</v>
      </c>
      <c r="C19" s="4">
        <v>-244</v>
      </c>
    </row>
    <row r="20" spans="1:3">
      <c r="A20" s="4" t="s">
        <v>89</v>
      </c>
      <c r="C20" s="4">
        <f>SUBTOTAL(9,C18:C19)</f>
        <v>3207</v>
      </c>
    </row>
  </sheetData>
  <autoFilter ref="A1:XFD14">
    <filterColumn colId="3">
      <filters blank="1">
        <filter val="162"/>
        <filter val="-244"/>
        <filter val="945"/>
        <filter val="556"/>
        <filter val="3207"/>
        <filter val="1788"/>
        <filter val="3207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0" sqref="D10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999226334853267</v>
      </c>
      <c r="B2" s="1" t="s">
        <v>109</v>
      </c>
      <c r="C2" s="1" t="s">
        <v>110</v>
      </c>
      <c r="D2" s="1" t="s">
        <v>111</v>
      </c>
      <c r="E2" s="1" t="s">
        <v>64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83</v>
      </c>
      <c r="V2" s="1" t="s">
        <v>124</v>
      </c>
    </row>
    <row r="3" s="1" customFormat="1" spans="1:22">
      <c r="A3" s="3">
        <v>999226190028248</v>
      </c>
      <c r="B3" s="1" t="s">
        <v>125</v>
      </c>
      <c r="C3" s="1" t="s">
        <v>126</v>
      </c>
      <c r="D3" s="1" t="s">
        <v>127</v>
      </c>
      <c r="E3" s="1" t="s">
        <v>74</v>
      </c>
      <c r="F3" s="1" t="s">
        <v>109</v>
      </c>
      <c r="G3" s="1" t="s">
        <v>128</v>
      </c>
      <c r="H3" s="1" t="s">
        <v>114</v>
      </c>
      <c r="I3" s="1" t="s">
        <v>129</v>
      </c>
      <c r="J3" s="1" t="s">
        <v>116</v>
      </c>
      <c r="K3" s="1" t="s">
        <v>129</v>
      </c>
      <c r="L3" s="1" t="s">
        <v>129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130</v>
      </c>
      <c r="S3" s="1" t="s">
        <v>122</v>
      </c>
      <c r="T3" s="1" t="s">
        <v>123</v>
      </c>
      <c r="U3" s="1" t="s">
        <v>83</v>
      </c>
      <c r="V3" s="1" t="s">
        <v>124</v>
      </c>
    </row>
    <row r="4" s="1" customFormat="1" spans="1:22">
      <c r="A4" s="3">
        <v>999226135301560</v>
      </c>
      <c r="B4" s="1" t="s">
        <v>131</v>
      </c>
      <c r="C4" s="1" t="s">
        <v>132</v>
      </c>
      <c r="D4" s="1" t="s">
        <v>127</v>
      </c>
      <c r="E4" s="1" t="s">
        <v>46</v>
      </c>
      <c r="F4" s="1" t="s">
        <v>133</v>
      </c>
      <c r="G4" s="1" t="s">
        <v>112</v>
      </c>
      <c r="H4" s="1" t="s">
        <v>114</v>
      </c>
      <c r="I4" s="1" t="s">
        <v>134</v>
      </c>
      <c r="J4" s="1" t="s">
        <v>116</v>
      </c>
      <c r="K4" s="1" t="s">
        <v>134</v>
      </c>
      <c r="L4" s="1" t="s">
        <v>134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135</v>
      </c>
      <c r="S4" s="1" t="s">
        <v>122</v>
      </c>
      <c r="T4" s="1" t="s">
        <v>123</v>
      </c>
      <c r="U4" s="1" t="s">
        <v>83</v>
      </c>
      <c r="V4" s="1" t="s">
        <v>124</v>
      </c>
    </row>
    <row r="5" s="1" customFormat="1" spans="1:22">
      <c r="A5" s="3">
        <v>999225916408890</v>
      </c>
      <c r="B5" s="1" t="s">
        <v>136</v>
      </c>
      <c r="C5" s="1" t="s">
        <v>137</v>
      </c>
      <c r="D5" s="1" t="s">
        <v>138</v>
      </c>
      <c r="E5" s="1" t="s">
        <v>31</v>
      </c>
      <c r="F5" s="1" t="s">
        <v>139</v>
      </c>
      <c r="G5" s="1" t="s">
        <v>133</v>
      </c>
      <c r="H5" s="1" t="s">
        <v>114</v>
      </c>
      <c r="I5" s="1" t="s">
        <v>140</v>
      </c>
      <c r="J5" s="1" t="s">
        <v>116</v>
      </c>
      <c r="K5" s="1" t="s">
        <v>140</v>
      </c>
      <c r="L5" s="1" t="s">
        <v>140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141</v>
      </c>
      <c r="S5" s="1" t="s">
        <v>122</v>
      </c>
      <c r="T5" s="1" t="s">
        <v>123</v>
      </c>
      <c r="U5" s="1" t="s">
        <v>83</v>
      </c>
      <c r="V5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2023-09-12T01:49:49Z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