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<sst xmlns="http://schemas.openxmlformats.org/spreadsheetml/2006/main" count="187" uniqueCount="112">
  <si>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</si>
  <si>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</si>
  <si>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</si>
  <si>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</si>
  <si>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</si>
  <si>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</si>
  <si>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</si>
  <si>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</si>
  <si>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</si>
  <si>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</si>
  <si>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</si>
  <si>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</si>
  <si>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</si>
  <si>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</si>
  <si>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</si>
  <si>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</si>
  <si>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</si>
  <si>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</si>
  <si>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</si>
  <si>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</si>
  <si>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</si>
  <si>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</si>
  <si>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</si>
  <si>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</si>
  <si>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</si>
  <si>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999226139434712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</si>
  <si>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</si>
  <si>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</si>
  <si>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</si>
  <si>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</si>
  <si>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</si>
  <si>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SHI/YAN,CHEN/XIAOYAN</t>
  </si>
  <si>
    <t>CA363230913CNY</t>
  </si>
  <si>
    <t>未提现</t>
  </si>
  <si>
    <t>携程开票</t>
  </si>
  <si>
    <t xml:space="preserve">3802150	</t>
  </si>
  <si>
    <t xml:space="preserve">	</t>
  </si>
  <si>
    <t xml:space="preserve">999226141487950	</t>
  </si>
  <si>
    <t>[香港]香港九龙海逸君绰酒店(Harbour Grand Kowloon)(17095949)</t>
  </si>
  <si>
    <t>高级客房(至少连住2晚及以上)&lt;特惠&gt;&lt;双人入住&gt;&lt;内宾&gt;&lt;无早&gt;</t>
  </si>
  <si>
    <t>YU/GANG,LIANG/JING</t>
  </si>
  <si>
    <t xml:space="preserve">3802997	</t>
  </si>
  <si>
    <t xml:space="preserve">999226193464079	</t>
  </si>
  <si>
    <t>[香港]历山酒店(Hotel Alexandra)(105646626)</t>
  </si>
  <si>
    <t>方块客房 (城市景观)(至少提前5天预订)(至少连住2晚及以上)&lt;双人入住&gt;&lt;内宾&gt;&lt;无早&gt;</t>
  </si>
  <si>
    <t>ZHENG/XUAN</t>
  </si>
  <si>
    <t xml:space="preserve">3811611	</t>
  </si>
  <si>
    <t xml:space="preserve">999226483909074	</t>
  </si>
  <si>
    <t>[梅州]梅州新飞腾艺术酒店(100914635)</t>
  </si>
  <si>
    <t>豪华主题大床房&lt;特惠专享&gt;&lt;双人入住&gt;&lt;无早&gt;</t>
  </si>
  <si>
    <t>陈炜潮,陈景文</t>
  </si>
  <si>
    <t xml:space="preserve">3849066	</t>
  </si>
  <si>
    <t>，</t>
  </si>
  <si>
    <t>A230913091942481</t>
  </si>
  <si>
    <t>CNY / HKD 当前参考汇率: 1.071393077</t>
  </si>
  <si>
    <t>总计：8503.8 CNY/
9110.91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</si>
  <si>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</si>
  <si>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</si>
  <si>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</si>
  <si>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</si>
  <si>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</si>
  <si>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</si>
  <si>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</si>
  <si>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</si>
  <si>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</si>
  <si>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</si>
  <si>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</si>
  <si>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</si>
  <si>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</si>
  <si>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</si>
  <si>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</si>
  <si>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</si>
  <si>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</si>
  <si>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</si>
  <si>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</si>
  <si>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2023-08-28</t>
  </si>
  <si>
    <t>3849066</t>
  </si>
  <si>
    <t>梅州新飞腾艺术酒店</t>
  </si>
  <si>
    <t>2023-08-29</t>
  </si>
  <si>
    <t>退房日周结</t>
  </si>
  <si>
    <t>244.80</t>
  </si>
  <si>
    <t>RMB</t>
  </si>
  <si>
    <t>0</t>
  </si>
  <si>
    <t>0.00</t>
  </si>
  <si>
    <t>携程国内直连(DD)</t>
  </si>
  <si>
    <t>01.011249</t>
  </si>
  <si>
    <t>2023-08-28 17:23:11</t>
  </si>
  <si>
    <t>否</t>
  </si>
  <si>
    <t>汇智国际旅游发展有限公司</t>
  </si>
  <si>
    <t>直采</t>
  </si>
  <si>
    <t>中国</t>
  </si>
  <si>
    <t>2023-08-19</t>
  </si>
  <si>
    <t>3802997</t>
  </si>
  <si>
    <t>香港九龙海逸君绰酒店</t>
  </si>
  <si>
    <t>YU GANG,LIANG JING</t>
  </si>
  <si>
    <t>2023-08-26</t>
  </si>
  <si>
    <t>3495.00</t>
  </si>
  <si>
    <t>2023-08-19 15:54:17</t>
  </si>
  <si>
    <t>2023-08-18</t>
  </si>
  <si>
    <t>3802150</t>
  </si>
  <si>
    <t>香港都会海逸酒店</t>
  </si>
  <si>
    <t>SHI YAN,CHEN XIAOYAN</t>
  </si>
  <si>
    <t>2023-08-27</t>
  </si>
  <si>
    <t>1540.00</t>
  </si>
  <si>
    <t>2023-08-19 22:08:22</t>
  </si>
  <si>
    <t>2023-08-20</t>
  </si>
  <si>
    <t>3811611</t>
  </si>
  <si>
    <t>历山酒店</t>
  </si>
  <si>
    <t>ZHENG XUAN</t>
  </si>
  <si>
    <t>2023-08-25</t>
  </si>
  <si>
    <t>3224.00</t>
  </si>
  <si>
    <t>2023-08-21 09:36:37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</si>
</sst>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628650</xdr:colOff>
      <xdr:row>49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156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45165</v>
      </c>
      <c r="G2" s="6">
        <v>45167</v>
      </c>
      <c r="H2" s="4">
        <v>1</v>
      </c>
      <c r="I2" s="4">
        <v>2</v>
      </c>
      <c r="J2" s="4">
        <v>2</v>
      </c>
      <c r="K2" s="4" t="s">
        <v>30</v>
      </c>
      <c r="L2" s="4">
        <v>1540</v>
      </c>
      <c r="M2" s="4">
        <v>1540</v>
      </c>
      <c r="N2" s="4" t="s">
        <v>31</v>
      </c>
      <c r="O2" s="4" t="s">
        <v>32</v>
      </c>
      <c r="P2" s="4" t="s">
        <v>33</v>
      </c>
      <c r="Q2" s="4">
        <v>0</v>
      </c>
      <c r="R2" s="7">
        <v>45156</v>
      </c>
      <c r="S2" s="6">
        <v>45182</v>
      </c>
      <c r="T2" s="4" t="s">
        <v>34</v>
      </c>
      <c r="U2" s="4">
        <v>1540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45164</v>
      </c>
      <c r="G3" s="6">
        <v>45167</v>
      </c>
      <c r="H3" s="4">
        <v>1</v>
      </c>
      <c r="I3" s="4">
        <v>3</v>
      </c>
      <c r="J3" s="4">
        <v>3</v>
      </c>
      <c r="K3" s="4" t="s">
        <v>30</v>
      </c>
      <c r="L3" s="4">
        <v>3495</v>
      </c>
      <c r="M3" s="4">
        <v>3495</v>
      </c>
      <c r="N3" s="4" t="s">
        <v>40</v>
      </c>
      <c r="O3" s="4" t="s">
        <v>32</v>
      </c>
      <c r="P3" s="4" t="s">
        <v>33</v>
      </c>
      <c r="Q3" s="4">
        <v>0</v>
      </c>
      <c r="R3" s="7">
        <v>45157.0000115741</v>
      </c>
      <c r="S3" s="6">
        <v>45182</v>
      </c>
      <c r="T3" s="4" t="s">
        <v>34</v>
      </c>
      <c r="U3" s="4">
        <v>3495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45163</v>
      </c>
      <c r="G4" s="6">
        <v>45167</v>
      </c>
      <c r="H4" s="4">
        <v>1</v>
      </c>
      <c r="I4" s="4">
        <v>4</v>
      </c>
      <c r="J4" s="4">
        <v>4</v>
      </c>
      <c r="K4" s="4" t="s">
        <v>30</v>
      </c>
      <c r="L4" s="4">
        <v>3224</v>
      </c>
      <c r="M4" s="4">
        <v>3224</v>
      </c>
      <c r="N4" s="4" t="s">
        <v>45</v>
      </c>
      <c r="O4" s="4" t="s">
        <v>32</v>
      </c>
      <c r="P4" s="4" t="s">
        <v>33</v>
      </c>
      <c r="Q4" s="4">
        <v>0</v>
      </c>
      <c r="R4" s="7">
        <v>45158</v>
      </c>
      <c r="S4" s="6">
        <v>45182</v>
      </c>
      <c r="T4" s="4" t="s">
        <v>34</v>
      </c>
      <c r="U4" s="4">
        <v>3224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45166</v>
      </c>
      <c r="G5" s="6">
        <v>45167</v>
      </c>
      <c r="H5" s="4">
        <v>2</v>
      </c>
      <c r="I5" s="4">
        <v>1</v>
      </c>
      <c r="J5" s="4">
        <v>2</v>
      </c>
      <c r="K5" s="4" t="s">
        <v>30</v>
      </c>
      <c r="L5" s="4">
        <v>244.8</v>
      </c>
      <c r="M5" s="4">
        <v>244.8</v>
      </c>
      <c r="N5" s="4" t="s">
        <v>50</v>
      </c>
      <c r="O5" s="4" t="s">
        <v>32</v>
      </c>
      <c r="P5" s="4" t="s">
        <v>33</v>
      </c>
      <c r="Q5" s="4">
        <v>0</v>
      </c>
      <c r="R5" s="7">
        <v>45166.0000115741</v>
      </c>
      <c r="S5" s="6">
        <v>45182</v>
      </c>
      <c r="T5" s="4" t="s">
        <v>34</v>
      </c>
      <c r="U5" s="4">
        <v>244.8</v>
      </c>
      <c r="V5" s="4">
        <v>0</v>
      </c>
      <c r="W5" s="4">
        <v>0</v>
      </c>
      <c r="X5" s="4" t="s">
        <v>51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999226139434712</v>
      </c>
      <c r="B2" s="6">
        <v>45165</v>
      </c>
      <c r="C2" s="6">
        <v>45167</v>
      </c>
      <c r="D2" s="4">
        <v>1540</v>
      </c>
      <c r="E2" s="4" t="str">
        <f>VLOOKUP(A2,HOP!A:L,12,0)</f>
        <v>1540.00</v>
      </c>
      <c r="F2" s="4" t="str">
        <f>VLOOKUP(A2,HOP!A:C,3,0)</f>
        <v>3802150</v>
      </c>
      <c r="G2" s="4">
        <f>D2-E2</f>
        <v>0</v>
      </c>
      <c r="H2" s="4" t="str">
        <f>$H$1&amp;F2</f>
        <v>，3802150</v>
      </c>
      <c r="I2" s="4" t="str">
        <f>VLOOKUP(A2,HOP!A:U,21,0)</f>
        <v>直采</v>
      </c>
    </row>
    <row r="3" s="4" customFormat="1" spans="1:9">
      <c r="A3" s="5">
        <v>999226141487950</v>
      </c>
      <c r="B3" s="6">
        <v>45164</v>
      </c>
      <c r="C3" s="6">
        <v>45167</v>
      </c>
      <c r="D3" s="4">
        <v>3495</v>
      </c>
      <c r="E3" s="4" t="str">
        <f>VLOOKUP(A3,HOP!A:L,12,0)</f>
        <v>3495.00</v>
      </c>
      <c r="F3" s="4" t="str">
        <f>VLOOKUP(A3,HOP!A:C,3,0)</f>
        <v>3802997</v>
      </c>
      <c r="G3" s="4">
        <f>D3-E3</f>
        <v>0</v>
      </c>
      <c r="H3" s="4" t="str">
        <f>$H$1&amp;F3</f>
        <v>，3802997</v>
      </c>
      <c r="I3" s="4" t="str">
        <f>VLOOKUP(A3,HOP!A:U,21,0)</f>
        <v>直采</v>
      </c>
    </row>
    <row r="4" s="4" customFormat="1" spans="1:9">
      <c r="A4" s="5">
        <v>999226193464079</v>
      </c>
      <c r="B4" s="6">
        <v>45163</v>
      </c>
      <c r="C4" s="6">
        <v>45167</v>
      </c>
      <c r="D4" s="4">
        <v>3224</v>
      </c>
      <c r="E4" s="4" t="str">
        <f>VLOOKUP(A4,HOP!A:L,12,0)</f>
        <v>3224.00</v>
      </c>
      <c r="F4" s="4" t="str">
        <f>VLOOKUP(A4,HOP!A:C,3,0)</f>
        <v>3811611</v>
      </c>
      <c r="G4" s="4">
        <f>D4-E4</f>
        <v>0</v>
      </c>
      <c r="H4" s="4" t="str">
        <f>$H$1&amp;F4</f>
        <v>，3811611</v>
      </c>
      <c r="I4" s="4" t="str">
        <f>VLOOKUP(A4,HOP!A:U,21,0)</f>
        <v>直采</v>
      </c>
    </row>
    <row r="5" s="4" customFormat="1" spans="1:9">
      <c r="A5" s="5">
        <v>999226483909074</v>
      </c>
      <c r="B5" s="6">
        <v>45166</v>
      </c>
      <c r="C5" s="6">
        <v>45167</v>
      </c>
      <c r="D5" s="4">
        <v>244.8</v>
      </c>
      <c r="E5" s="4" t="str">
        <f>VLOOKUP(A5,HOP!A:L,12,0)</f>
        <v>244.80</v>
      </c>
      <c r="F5" s="4" t="str">
        <f>VLOOKUP(A5,HOP!A:C,3,0)</f>
        <v>3849066</v>
      </c>
      <c r="G5" s="4">
        <f>D5-E5</f>
        <v>0</v>
      </c>
      <c r="H5" s="4" t="str">
        <f>$H$1&amp;F5</f>
        <v>，3849066</v>
      </c>
      <c r="I5" s="4" t="str">
        <f>VLOOKUP(A5,HOP!A:U,21,0)</f>
        <v>直采</v>
      </c>
    </row>
    <row r="7" spans="4:4">
      <c r="D7" s="4">
        <f>SUM(D2:D6)</f>
        <v>8503.8</v>
      </c>
    </row>
    <row r="13" spans="1:1">
      <c r="A13" s="4" t="s">
        <v>53</v>
      </c>
    </row>
    <row r="14" spans="1:1">
      <c r="A14" s="4" t="s">
        <v>54</v>
      </c>
    </row>
    <row r="15" spans="1:1">
      <c r="A15" s="4" t="s">
        <v>55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999226483909074</v>
      </c>
      <c r="B2" s="1" t="s">
        <v>75</v>
      </c>
      <c r="C2" s="1" t="s">
        <v>76</v>
      </c>
      <c r="D2" s="1" t="s">
        <v>77</v>
      </c>
      <c r="E2" s="1" t="s">
        <v>50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999226141487950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78</v>
      </c>
      <c r="H3" s="1" t="s">
        <v>79</v>
      </c>
      <c r="I3" s="1" t="s">
        <v>96</v>
      </c>
      <c r="J3" s="1" t="s">
        <v>81</v>
      </c>
      <c r="K3" s="1" t="s">
        <v>96</v>
      </c>
      <c r="L3" s="1" t="s">
        <v>96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97</v>
      </c>
      <c r="S3" s="1" t="s">
        <v>87</v>
      </c>
      <c r="T3" s="1" t="s">
        <v>88</v>
      </c>
      <c r="U3" s="1" t="s">
        <v>89</v>
      </c>
      <c r="V3" s="1" t="s">
        <v>90</v>
      </c>
    </row>
    <row r="4" s="1" customFormat="1" spans="1:22">
      <c r="A4" s="3">
        <v>999226139434712</v>
      </c>
      <c r="B4" s="1" t="s">
        <v>98</v>
      </c>
      <c r="C4" s="1" t="s">
        <v>99</v>
      </c>
      <c r="D4" s="1" t="s">
        <v>100</v>
      </c>
      <c r="E4" s="1" t="s">
        <v>101</v>
      </c>
      <c r="F4" s="1" t="s">
        <v>102</v>
      </c>
      <c r="G4" s="1" t="s">
        <v>78</v>
      </c>
      <c r="H4" s="1" t="s">
        <v>79</v>
      </c>
      <c r="I4" s="1" t="s">
        <v>103</v>
      </c>
      <c r="J4" s="1" t="s">
        <v>81</v>
      </c>
      <c r="K4" s="1" t="s">
        <v>103</v>
      </c>
      <c r="L4" s="1" t="s">
        <v>103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104</v>
      </c>
      <c r="S4" s="1" t="s">
        <v>87</v>
      </c>
      <c r="T4" s="1" t="s">
        <v>88</v>
      </c>
      <c r="U4" s="1" t="s">
        <v>89</v>
      </c>
      <c r="V4" s="1" t="s">
        <v>90</v>
      </c>
    </row>
    <row r="5" s="1" customFormat="1" spans="1:22">
      <c r="A5" s="3">
        <v>999226193464079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78</v>
      </c>
      <c r="H5" s="1" t="s">
        <v>79</v>
      </c>
      <c r="I5" s="1" t="s">
        <v>110</v>
      </c>
      <c r="J5" s="1" t="s">
        <v>81</v>
      </c>
      <c r="K5" s="1" t="s">
        <v>110</v>
      </c>
      <c r="L5" s="1" t="s">
        <v>110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111</v>
      </c>
      <c r="S5" s="1" t="s">
        <v>87</v>
      </c>
      <c r="T5" s="1" t="s">
        <v>88</v>
      </c>
      <c r="U5" s="1" t="s">
        <v>89</v>
      </c>
      <c r="V5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2023-09-13T01:21:22Z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