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<sst xmlns="http://schemas.openxmlformats.org/spreadsheetml/2006/main" count="293" uniqueCount="135">
  <si>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</si>
  <si>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</si>
  <si>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</si>
  <si>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</si>
  <si>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</si>
  <si>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</si>
  <si>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</si>
  <si>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</si>
  <si>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</si>
  <si>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</si>
  <si>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</si>
  <si>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</si>
  <si>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</si>
  <si>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</si>
  <si>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</si>
  <si>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</si>
  <si>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</si>
  <si>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</si>
  <si>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</si>
  <si>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</si>
  <si>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</si>
  <si>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</si>
  <si>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</si>
  <si>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</si>
  <si>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</si>
  <si>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999225768754896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</si>
  <si>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</si>
  <si>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</si>
  <si>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</si>
  <si>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</si>
  <si>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</si>
  <si>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HU/LIWEN,ZHANG/YANG</t>
  </si>
  <si>
    <t>CA363230914CNY</t>
  </si>
  <si>
    <t>未提现</t>
  </si>
  <si>
    <t>携程开票</t>
  </si>
  <si>
    <t xml:space="preserve">3723881	</t>
  </si>
  <si>
    <t xml:space="preserve">	</t>
  </si>
  <si>
    <t xml:space="preserve">999226029668414	</t>
  </si>
  <si>
    <t>[香港]香港都会海逸酒店(Harbour Plaza Metropolis)(5347164)</t>
  </si>
  <si>
    <t>高级房(至少提前7天预订)(连住3晚及以上)&lt;双人入住&gt;&lt;内宾&gt;&lt;无早&gt;</t>
  </si>
  <si>
    <t>LI/WENYI</t>
  </si>
  <si>
    <t xml:space="preserve">3777649	</t>
  </si>
  <si>
    <t xml:space="preserve">999226060912282	</t>
  </si>
  <si>
    <t>Zhang/Biao</t>
  </si>
  <si>
    <t xml:space="preserve">3785208	</t>
  </si>
  <si>
    <t xml:space="preserve">999226146100083	</t>
  </si>
  <si>
    <t>高级房(至少提前7天预订)(至少连住2晚及以上)&lt;双人入住&gt;&lt;内宾&gt;&lt;无早&gt;</t>
  </si>
  <si>
    <t>LIN/JIANWEI</t>
  </si>
  <si>
    <t xml:space="preserve">3806333	</t>
  </si>
  <si>
    <t xml:space="preserve">999226211424665	</t>
  </si>
  <si>
    <t>SONG/YIJIA</t>
  </si>
  <si>
    <t xml:space="preserve">3815754	</t>
  </si>
  <si>
    <t xml:space="preserve">6282899	</t>
  </si>
  <si>
    <t xml:space="preserve">999226212295700	</t>
  </si>
  <si>
    <t>LIU/LI</t>
  </si>
  <si>
    <t xml:space="preserve">3816103	</t>
  </si>
  <si>
    <t xml:space="preserve">6282900	</t>
  </si>
  <si>
    <t xml:space="preserve">999226337958369	</t>
  </si>
  <si>
    <t>[梅州]梅州白天鹅迎宾馆(100697959)</t>
  </si>
  <si>
    <t>商务江景双床房&lt;双人入住&gt;&lt;限量抢购&gt;&lt;双早&gt;&lt;日历房套餐高价值&gt;&lt;新酒店礼盒&gt;</t>
  </si>
  <si>
    <t>余小娜</t>
  </si>
  <si>
    <t xml:space="preserve">999226490597190	</t>
  </si>
  <si>
    <t>商务江景大床房&lt;超值特惠&gt;&lt;双人入住&gt;&lt;日历房套餐高价值&gt;&lt;单早&gt;&lt;新酒店礼盒&gt;</t>
  </si>
  <si>
    <t>曹洁</t>
  </si>
  <si>
    <t xml:space="preserve">999226491020560	</t>
  </si>
  <si>
    <t>钟文辞</t>
  </si>
  <si>
    <t>，</t>
  </si>
  <si>
    <t>202308241931010077</t>
  </si>
  <si>
    <t>202308291118040071</t>
  </si>
  <si>
    <t>202308291216100025</t>
  </si>
  <si>
    <t>A230914092458481</t>
  </si>
  <si>
    <t>房集：i230914092400 889元</t>
  </si>
  <si>
    <t>CNY / HKD 当前参考汇率: 1.077757434</t>
  </si>
  <si>
    <t>总计：12738 CNY/
13728.47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</si>
  <si>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</si>
  <si>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</si>
  <si>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</si>
  <si>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</si>
  <si>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</si>
  <si>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</si>
  <si>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</si>
  <si>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</si>
  <si>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</si>
  <si>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</si>
  <si>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</si>
  <si>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</si>
  <si>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</si>
  <si>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</si>
  <si>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</si>
  <si>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</si>
  <si>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</si>
  <si>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</si>
  <si>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</si>
  <si>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2023-08-21</t>
  </si>
  <si>
    <t>3815754</t>
  </si>
  <si>
    <t>香港都会海逸酒店</t>
  </si>
  <si>
    <t>SONG YIJIA</t>
  </si>
  <si>
    <t>2023-08-28</t>
  </si>
  <si>
    <t>2023-08-30</t>
  </si>
  <si>
    <t>退房日周结</t>
  </si>
  <si>
    <t>1540.00</t>
  </si>
  <si>
    <t>RMB</t>
  </si>
  <si>
    <t>0</t>
  </si>
  <si>
    <t>0.00</t>
  </si>
  <si>
    <t>携程国内直连(DD)</t>
  </si>
  <si>
    <t>01.011249</t>
  </si>
  <si>
    <t>2023-08-22 11:17:56</t>
  </si>
  <si>
    <t>否</t>
  </si>
  <si>
    <t>汇智国际旅游发展有限公司</t>
  </si>
  <si>
    <t>直采</t>
  </si>
  <si>
    <t>中国</t>
  </si>
  <si>
    <t>3816103</t>
  </si>
  <si>
    <t>LIU LI</t>
  </si>
  <si>
    <t>2023-08-22 11:19:00</t>
  </si>
  <si>
    <t>2023-08-19</t>
  </si>
  <si>
    <t>3806333</t>
  </si>
  <si>
    <t>LIN JIANWEI</t>
  </si>
  <si>
    <t>2023-08-27</t>
  </si>
  <si>
    <t>2310.00</t>
  </si>
  <si>
    <t>2023-08-20 22:10:57</t>
  </si>
  <si>
    <t>2023-08-15</t>
  </si>
  <si>
    <t>3785208</t>
  </si>
  <si>
    <t>Zhang Biao</t>
  </si>
  <si>
    <t>2023-08-15 16:39:27</t>
  </si>
  <si>
    <t>2023-08-13</t>
  </si>
  <si>
    <t>3777649</t>
  </si>
  <si>
    <t>LI WENYI</t>
  </si>
  <si>
    <t>2277.00</t>
  </si>
  <si>
    <t>2023-08-14 14:44:16</t>
  </si>
  <si>
    <t>2023-08-02</t>
  </si>
  <si>
    <t>3723881</t>
  </si>
  <si>
    <t>香港九龙酒店</t>
  </si>
  <si>
    <t>HU LIWEN,ZHANG YANG</t>
  </si>
  <si>
    <t>1872.00</t>
  </si>
  <si>
    <t>2023-08-03 09:53:05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</si>
</sst>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485775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287125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45166</v>
      </c>
      <c r="G2" s="6">
        <v>45168</v>
      </c>
      <c r="H2" s="4">
        <v>1</v>
      </c>
      <c r="I2" s="4">
        <v>2</v>
      </c>
      <c r="J2" s="4">
        <v>2</v>
      </c>
      <c r="K2" s="4" t="s">
        <v>30</v>
      </c>
      <c r="L2" s="4">
        <v>1872</v>
      </c>
      <c r="M2" s="4">
        <v>1872</v>
      </c>
      <c r="N2" s="4" t="s">
        <v>31</v>
      </c>
      <c r="O2" s="4" t="s">
        <v>32</v>
      </c>
      <c r="P2" s="4" t="s">
        <v>33</v>
      </c>
      <c r="Q2" s="4">
        <v>0</v>
      </c>
      <c r="R2" s="8">
        <v>45140.0000115741</v>
      </c>
      <c r="S2" s="6">
        <v>45183</v>
      </c>
      <c r="T2" s="4" t="s">
        <v>34</v>
      </c>
      <c r="U2" s="4">
        <v>1872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45165</v>
      </c>
      <c r="G3" s="6">
        <v>45168</v>
      </c>
      <c r="H3" s="4">
        <v>1</v>
      </c>
      <c r="I3" s="4">
        <v>3</v>
      </c>
      <c r="J3" s="4">
        <v>3</v>
      </c>
      <c r="K3" s="4" t="s">
        <v>30</v>
      </c>
      <c r="L3" s="4">
        <v>2277</v>
      </c>
      <c r="M3" s="4">
        <v>2277</v>
      </c>
      <c r="N3" s="4" t="s">
        <v>40</v>
      </c>
      <c r="O3" s="4" t="s">
        <v>32</v>
      </c>
      <c r="P3" s="4" t="s">
        <v>33</v>
      </c>
      <c r="Q3" s="4">
        <v>0</v>
      </c>
      <c r="R3" s="8">
        <v>45151</v>
      </c>
      <c r="S3" s="6">
        <v>45183</v>
      </c>
      <c r="T3" s="4" t="s">
        <v>34</v>
      </c>
      <c r="U3" s="4">
        <v>2277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45165</v>
      </c>
      <c r="G4" s="6">
        <v>45168</v>
      </c>
      <c r="H4" s="4">
        <v>1</v>
      </c>
      <c r="I4" s="4">
        <v>3</v>
      </c>
      <c r="J4" s="4">
        <v>3</v>
      </c>
      <c r="K4" s="4" t="s">
        <v>30</v>
      </c>
      <c r="L4" s="4">
        <v>2310</v>
      </c>
      <c r="M4" s="4">
        <v>2310</v>
      </c>
      <c r="N4" s="4" t="s">
        <v>43</v>
      </c>
      <c r="O4" s="4" t="s">
        <v>32</v>
      </c>
      <c r="P4" s="4" t="s">
        <v>33</v>
      </c>
      <c r="Q4" s="4">
        <v>0</v>
      </c>
      <c r="R4" s="8">
        <v>45153</v>
      </c>
      <c r="S4" s="6">
        <v>45183</v>
      </c>
      <c r="T4" s="4" t="s">
        <v>34</v>
      </c>
      <c r="U4" s="4">
        <v>2310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45165</v>
      </c>
      <c r="G5" s="6">
        <v>45168</v>
      </c>
      <c r="H5" s="4">
        <v>1</v>
      </c>
      <c r="I5" s="4">
        <v>3</v>
      </c>
      <c r="J5" s="4">
        <v>3</v>
      </c>
      <c r="K5" s="4" t="s">
        <v>30</v>
      </c>
      <c r="L5" s="4">
        <v>2310</v>
      </c>
      <c r="M5" s="4">
        <v>2310</v>
      </c>
      <c r="N5" s="4" t="s">
        <v>47</v>
      </c>
      <c r="O5" s="4" t="s">
        <v>32</v>
      </c>
      <c r="P5" s="4" t="s">
        <v>33</v>
      </c>
      <c r="Q5" s="4">
        <v>0</v>
      </c>
      <c r="R5" s="8">
        <v>45157.0000115741</v>
      </c>
      <c r="S5" s="6">
        <v>45183</v>
      </c>
      <c r="T5" s="4" t="s">
        <v>34</v>
      </c>
      <c r="U5" s="4">
        <v>2310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46</v>
      </c>
      <c r="F6" s="6">
        <v>45166</v>
      </c>
      <c r="G6" s="6">
        <v>45168</v>
      </c>
      <c r="H6" s="4">
        <v>1</v>
      </c>
      <c r="I6" s="4">
        <v>2</v>
      </c>
      <c r="J6" s="4">
        <v>2</v>
      </c>
      <c r="K6" s="4" t="s">
        <v>30</v>
      </c>
      <c r="L6" s="4">
        <v>1540</v>
      </c>
      <c r="M6" s="4">
        <v>1540</v>
      </c>
      <c r="N6" s="4" t="s">
        <v>50</v>
      </c>
      <c r="O6" s="4" t="s">
        <v>32</v>
      </c>
      <c r="P6" s="4" t="s">
        <v>33</v>
      </c>
      <c r="Q6" s="4">
        <v>0</v>
      </c>
      <c r="R6" s="8">
        <v>45159</v>
      </c>
      <c r="S6" s="6">
        <v>45183</v>
      </c>
      <c r="T6" s="4" t="s">
        <v>34</v>
      </c>
      <c r="U6" s="4">
        <v>1540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38</v>
      </c>
      <c r="E7" s="4" t="s">
        <v>46</v>
      </c>
      <c r="F7" s="6">
        <v>45166</v>
      </c>
      <c r="G7" s="6">
        <v>45168</v>
      </c>
      <c r="H7" s="4">
        <v>1</v>
      </c>
      <c r="I7" s="4">
        <v>2</v>
      </c>
      <c r="J7" s="4">
        <v>2</v>
      </c>
      <c r="K7" s="4" t="s">
        <v>30</v>
      </c>
      <c r="L7" s="4">
        <v>1540</v>
      </c>
      <c r="M7" s="4">
        <v>1540</v>
      </c>
      <c r="N7" s="4" t="s">
        <v>54</v>
      </c>
      <c r="O7" s="4" t="s">
        <v>32</v>
      </c>
      <c r="P7" s="4" t="s">
        <v>33</v>
      </c>
      <c r="Q7" s="4">
        <v>0</v>
      </c>
      <c r="R7" s="8">
        <v>45159</v>
      </c>
      <c r="S7" s="6">
        <v>45183</v>
      </c>
      <c r="T7" s="4" t="s">
        <v>34</v>
      </c>
      <c r="U7" s="4">
        <v>1540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45167</v>
      </c>
      <c r="G8" s="6">
        <v>45168</v>
      </c>
      <c r="H8" s="4">
        <v>1</v>
      </c>
      <c r="I8" s="4">
        <v>1</v>
      </c>
      <c r="J8" s="4">
        <v>1</v>
      </c>
      <c r="K8" s="4" t="s">
        <v>30</v>
      </c>
      <c r="L8" s="4">
        <v>301</v>
      </c>
      <c r="M8" s="4">
        <v>301</v>
      </c>
      <c r="N8" s="4" t="s">
        <v>60</v>
      </c>
      <c r="O8" s="4" t="s">
        <v>32</v>
      </c>
      <c r="P8" s="4" t="s">
        <v>33</v>
      </c>
      <c r="Q8" s="4">
        <v>0</v>
      </c>
      <c r="R8" s="8">
        <v>45162.0000115741</v>
      </c>
      <c r="S8" s="6">
        <v>45183</v>
      </c>
      <c r="T8" s="4" t="s">
        <v>34</v>
      </c>
      <c r="U8" s="4">
        <v>301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58</v>
      </c>
      <c r="E9" s="4" t="s">
        <v>62</v>
      </c>
      <c r="F9" s="6">
        <v>45167</v>
      </c>
      <c r="G9" s="6">
        <v>45168</v>
      </c>
      <c r="H9" s="4">
        <v>1</v>
      </c>
      <c r="I9" s="4">
        <v>1</v>
      </c>
      <c r="J9" s="4">
        <v>1</v>
      </c>
      <c r="K9" s="4" t="s">
        <v>30</v>
      </c>
      <c r="L9" s="4">
        <v>294</v>
      </c>
      <c r="M9" s="4">
        <v>294</v>
      </c>
      <c r="N9" s="4" t="s">
        <v>63</v>
      </c>
      <c r="O9" s="4" t="s">
        <v>32</v>
      </c>
      <c r="P9" s="4" t="s">
        <v>33</v>
      </c>
      <c r="Q9" s="4">
        <v>0</v>
      </c>
      <c r="R9" s="8">
        <v>45167</v>
      </c>
      <c r="S9" s="6">
        <v>45183</v>
      </c>
      <c r="T9" s="4" t="s">
        <v>34</v>
      </c>
      <c r="U9" s="4">
        <v>294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58</v>
      </c>
      <c r="E10" s="4" t="s">
        <v>62</v>
      </c>
      <c r="F10" s="6">
        <v>45167</v>
      </c>
      <c r="G10" s="6">
        <v>45168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65</v>
      </c>
      <c r="O10" s="4" t="s">
        <v>32</v>
      </c>
      <c r="P10" s="4" t="s">
        <v>33</v>
      </c>
      <c r="Q10" s="4">
        <v>0</v>
      </c>
      <c r="R10" s="8">
        <v>45167.0000115741</v>
      </c>
      <c r="S10" s="6">
        <v>45183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999225768754896</v>
      </c>
      <c r="B2" s="6">
        <v>45166</v>
      </c>
      <c r="C2" s="6">
        <v>45168</v>
      </c>
      <c r="D2" s="4">
        <v>1872</v>
      </c>
      <c r="E2" s="4" t="str">
        <f>VLOOKUP(A2,HOP!A:L,12,0)</f>
        <v>1872.00</v>
      </c>
      <c r="F2" s="4" t="str">
        <f>VLOOKUP(A2,HOP!A:C,3,0)</f>
        <v>3723881</v>
      </c>
      <c r="G2" s="4">
        <f>D2-E2</f>
        <v>0</v>
      </c>
      <c r="H2" s="4" t="str">
        <f>$H$1&amp;F2</f>
        <v>，3723881</v>
      </c>
      <c r="I2" s="4" t="str">
        <f>VLOOKUP(A2,HOP!A:U,21,0)</f>
        <v>直采</v>
      </c>
    </row>
    <row r="3" s="4" customFormat="1" spans="1:9">
      <c r="A3" s="5">
        <v>999226029668414</v>
      </c>
      <c r="B3" s="6">
        <v>45165</v>
      </c>
      <c r="C3" s="6">
        <v>45168</v>
      </c>
      <c r="D3" s="4">
        <v>2277</v>
      </c>
      <c r="E3" s="4" t="str">
        <f>VLOOKUP(A3,HOP!A:L,12,0)</f>
        <v>2277.00</v>
      </c>
      <c r="F3" s="4" t="str">
        <f>VLOOKUP(A3,HOP!A:C,3,0)</f>
        <v>3777649</v>
      </c>
      <c r="G3" s="4">
        <f t="shared" ref="G3:G10" si="0">D3-E3</f>
        <v>0</v>
      </c>
      <c r="H3" s="4" t="str">
        <f t="shared" ref="H3:H10" si="1">$H$1&amp;F3</f>
        <v>，3777649</v>
      </c>
      <c r="I3" s="4" t="str">
        <f>VLOOKUP(A3,HOP!A:U,21,0)</f>
        <v>直采</v>
      </c>
    </row>
    <row r="4" s="4" customFormat="1" spans="1:9">
      <c r="A4" s="5">
        <v>999226060912282</v>
      </c>
      <c r="B4" s="6">
        <v>45165</v>
      </c>
      <c r="C4" s="6">
        <v>45168</v>
      </c>
      <c r="D4" s="4">
        <v>2310</v>
      </c>
      <c r="E4" s="4" t="str">
        <f>VLOOKUP(A4,HOP!A:L,12,0)</f>
        <v>2310.00</v>
      </c>
      <c r="F4" s="4" t="str">
        <f>VLOOKUP(A4,HOP!A:C,3,0)</f>
        <v>3785208</v>
      </c>
      <c r="G4" s="4">
        <f t="shared" si="0"/>
        <v>0</v>
      </c>
      <c r="H4" s="4" t="str">
        <f t="shared" si="1"/>
        <v>，3785208</v>
      </c>
      <c r="I4" s="4" t="str">
        <f>VLOOKUP(A4,HOP!A:U,21,0)</f>
        <v>直采</v>
      </c>
    </row>
    <row r="5" s="4" customFormat="1" spans="1:9">
      <c r="A5" s="5">
        <v>999226146100083</v>
      </c>
      <c r="B5" s="6">
        <v>45165</v>
      </c>
      <c r="C5" s="6">
        <v>45168</v>
      </c>
      <c r="D5" s="4">
        <v>2310</v>
      </c>
      <c r="E5" s="4" t="str">
        <f>VLOOKUP(A5,HOP!A:L,12,0)</f>
        <v>2310.00</v>
      </c>
      <c r="F5" s="4" t="str">
        <f>VLOOKUP(A5,HOP!A:C,3,0)</f>
        <v>3806333</v>
      </c>
      <c r="G5" s="4">
        <f t="shared" si="0"/>
        <v>0</v>
      </c>
      <c r="H5" s="4" t="str">
        <f t="shared" si="1"/>
        <v>，3806333</v>
      </c>
      <c r="I5" s="4" t="str">
        <f>VLOOKUP(A5,HOP!A:U,21,0)</f>
        <v>直采</v>
      </c>
    </row>
    <row r="6" s="4" customFormat="1" spans="1:9">
      <c r="A6" s="5">
        <v>999226211424665</v>
      </c>
      <c r="B6" s="6">
        <v>45166</v>
      </c>
      <c r="C6" s="6">
        <v>45168</v>
      </c>
      <c r="D6" s="4">
        <v>1540</v>
      </c>
      <c r="E6" s="4" t="str">
        <f>VLOOKUP(A6,HOP!A:L,12,0)</f>
        <v>1540.00</v>
      </c>
      <c r="F6" s="4" t="str">
        <f>VLOOKUP(A6,HOP!A:C,3,0)</f>
        <v>3815754</v>
      </c>
      <c r="G6" s="4">
        <f t="shared" si="0"/>
        <v>0</v>
      </c>
      <c r="H6" s="4" t="str">
        <f t="shared" si="1"/>
        <v>，3815754</v>
      </c>
      <c r="I6" s="4" t="str">
        <f>VLOOKUP(A6,HOP!A:U,21,0)</f>
        <v>直采</v>
      </c>
    </row>
    <row r="7" s="4" customFormat="1" spans="1:9">
      <c r="A7" s="5">
        <v>999226212295700</v>
      </c>
      <c r="B7" s="6">
        <v>45166</v>
      </c>
      <c r="C7" s="6">
        <v>45168</v>
      </c>
      <c r="D7" s="4">
        <v>1540</v>
      </c>
      <c r="E7" s="4" t="str">
        <f>VLOOKUP(A7,HOP!A:L,12,0)</f>
        <v>1540.00</v>
      </c>
      <c r="F7" s="4" t="str">
        <f>VLOOKUP(A7,HOP!A:C,3,0)</f>
        <v>3816103</v>
      </c>
      <c r="G7" s="4">
        <f t="shared" si="0"/>
        <v>0</v>
      </c>
      <c r="H7" s="4" t="str">
        <f t="shared" si="1"/>
        <v>，3816103</v>
      </c>
      <c r="I7" s="4" t="str">
        <f>VLOOKUP(A7,HOP!A:U,21,0)</f>
        <v>直采</v>
      </c>
    </row>
    <row r="8" s="4" customFormat="1" spans="1:10">
      <c r="A8" s="5">
        <v>999226337958369</v>
      </c>
      <c r="B8" s="6">
        <v>45167</v>
      </c>
      <c r="C8" s="6">
        <v>45168</v>
      </c>
      <c r="D8" s="4">
        <v>301</v>
      </c>
      <c r="E8" s="7">
        <v>301</v>
      </c>
      <c r="F8" s="9" t="s">
        <v>67</v>
      </c>
      <c r="G8" s="4">
        <f t="shared" si="0"/>
        <v>0</v>
      </c>
      <c r="H8" s="4" t="str">
        <f t="shared" si="1"/>
        <v>，202308241931010077</v>
      </c>
      <c r="I8" s="4" t="e">
        <f>VLOOKUP(A8,HOP!A:U,21,0)</f>
        <v>#N/A</v>
      </c>
      <c r="J8" s="4">
        <v>8.24</v>
      </c>
    </row>
    <row r="9" s="4" customFormat="1" spans="1:10">
      <c r="A9" s="5">
        <v>999226490597190</v>
      </c>
      <c r="B9" s="6">
        <v>45167</v>
      </c>
      <c r="C9" s="6">
        <v>45168</v>
      </c>
      <c r="D9" s="4">
        <v>294</v>
      </c>
      <c r="E9" s="7">
        <v>294</v>
      </c>
      <c r="F9" s="9" t="s">
        <v>68</v>
      </c>
      <c r="G9" s="4">
        <f t="shared" si="0"/>
        <v>0</v>
      </c>
      <c r="H9" s="4" t="str">
        <f t="shared" si="1"/>
        <v>，202308291118040071</v>
      </c>
      <c r="I9" s="4" t="e">
        <f>VLOOKUP(A9,HOP!A:U,21,0)</f>
        <v>#N/A</v>
      </c>
      <c r="J9" s="4">
        <v>8.29</v>
      </c>
    </row>
    <row r="10" s="4" customFormat="1" spans="1:10">
      <c r="A10" s="5">
        <v>999226491020560</v>
      </c>
      <c r="B10" s="6">
        <v>45167</v>
      </c>
      <c r="C10" s="6">
        <v>45168</v>
      </c>
      <c r="D10" s="4">
        <v>294</v>
      </c>
      <c r="E10" s="7">
        <v>294</v>
      </c>
      <c r="F10" s="9" t="s">
        <v>69</v>
      </c>
      <c r="G10" s="4">
        <f t="shared" si="0"/>
        <v>0</v>
      </c>
      <c r="H10" s="4" t="str">
        <f t="shared" si="1"/>
        <v>，202308291216100025</v>
      </c>
      <c r="I10" s="4" t="e">
        <f>VLOOKUP(A10,HOP!A:U,21,0)</f>
        <v>#N/A</v>
      </c>
      <c r="J10" s="4">
        <v>8.29</v>
      </c>
    </row>
    <row r="12" spans="4:4">
      <c r="D12" s="4">
        <f>SUM(D2:D11)</f>
        <v>12738</v>
      </c>
    </row>
    <row r="18" spans="1:4">
      <c r="A18" s="4" t="s">
        <v>70</v>
      </c>
      <c r="C18" s="4">
        <v>11849</v>
      </c>
      <c r="D18" s="4">
        <v>12770.35</v>
      </c>
    </row>
    <row r="19" spans="1:4">
      <c r="A19" s="4" t="s">
        <v>71</v>
      </c>
      <c r="C19" s="4">
        <v>889</v>
      </c>
      <c r="D19" s="4">
        <v>958.12</v>
      </c>
    </row>
    <row r="20" spans="1:4">
      <c r="A20" s="4" t="s">
        <v>72</v>
      </c>
      <c r="C20" s="4">
        <f>SUM(C18:C19)</f>
        <v>12738</v>
      </c>
      <c r="D20" s="4">
        <f>SUM(D18:D19)</f>
        <v>13728.47</v>
      </c>
    </row>
    <row r="21" spans="1:1">
      <c r="A21" s="4" t="s">
        <v>73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999226211424665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3">
        <v>999226212295700</v>
      </c>
      <c r="B3" s="1" t="s">
        <v>93</v>
      </c>
      <c r="C3" s="1" t="s">
        <v>111</v>
      </c>
      <c r="D3" s="1" t="s">
        <v>95</v>
      </c>
      <c r="E3" s="1" t="s">
        <v>112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100</v>
      </c>
      <c r="L3" s="1" t="s">
        <v>100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113</v>
      </c>
      <c r="S3" s="1" t="s">
        <v>107</v>
      </c>
      <c r="T3" s="1" t="s">
        <v>108</v>
      </c>
      <c r="U3" s="1" t="s">
        <v>109</v>
      </c>
      <c r="V3" s="1" t="s">
        <v>110</v>
      </c>
    </row>
    <row r="4" s="1" customFormat="1" spans="1:22">
      <c r="A4" s="3">
        <v>999226146100083</v>
      </c>
      <c r="B4" s="1" t="s">
        <v>114</v>
      </c>
      <c r="C4" s="1" t="s">
        <v>115</v>
      </c>
      <c r="D4" s="1" t="s">
        <v>95</v>
      </c>
      <c r="E4" s="1" t="s">
        <v>116</v>
      </c>
      <c r="F4" s="1" t="s">
        <v>117</v>
      </c>
      <c r="G4" s="1" t="s">
        <v>98</v>
      </c>
      <c r="H4" s="1" t="s">
        <v>99</v>
      </c>
      <c r="I4" s="1" t="s">
        <v>118</v>
      </c>
      <c r="J4" s="1" t="s">
        <v>101</v>
      </c>
      <c r="K4" s="1" t="s">
        <v>118</v>
      </c>
      <c r="L4" s="1" t="s">
        <v>118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119</v>
      </c>
      <c r="S4" s="1" t="s">
        <v>107</v>
      </c>
      <c r="T4" s="1" t="s">
        <v>108</v>
      </c>
      <c r="U4" s="1" t="s">
        <v>109</v>
      </c>
      <c r="V4" s="1" t="s">
        <v>110</v>
      </c>
    </row>
    <row r="5" s="1" customFormat="1" spans="1:22">
      <c r="A5" s="3">
        <v>999226060912282</v>
      </c>
      <c r="B5" s="1" t="s">
        <v>120</v>
      </c>
      <c r="C5" s="1" t="s">
        <v>121</v>
      </c>
      <c r="D5" s="1" t="s">
        <v>95</v>
      </c>
      <c r="E5" s="1" t="s">
        <v>122</v>
      </c>
      <c r="F5" s="1" t="s">
        <v>117</v>
      </c>
      <c r="G5" s="1" t="s">
        <v>98</v>
      </c>
      <c r="H5" s="1" t="s">
        <v>99</v>
      </c>
      <c r="I5" s="1" t="s">
        <v>118</v>
      </c>
      <c r="J5" s="1" t="s">
        <v>101</v>
      </c>
      <c r="K5" s="1" t="s">
        <v>118</v>
      </c>
      <c r="L5" s="1" t="s">
        <v>118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123</v>
      </c>
      <c r="S5" s="1" t="s">
        <v>107</v>
      </c>
      <c r="T5" s="1" t="s">
        <v>108</v>
      </c>
      <c r="U5" s="1" t="s">
        <v>109</v>
      </c>
      <c r="V5" s="1" t="s">
        <v>110</v>
      </c>
    </row>
    <row r="6" s="1" customFormat="1" spans="1:22">
      <c r="A6" s="3">
        <v>999226029668414</v>
      </c>
      <c r="B6" s="1" t="s">
        <v>124</v>
      </c>
      <c r="C6" s="1" t="s">
        <v>125</v>
      </c>
      <c r="D6" s="1" t="s">
        <v>95</v>
      </c>
      <c r="E6" s="1" t="s">
        <v>126</v>
      </c>
      <c r="F6" s="1" t="s">
        <v>117</v>
      </c>
      <c r="G6" s="1" t="s">
        <v>98</v>
      </c>
      <c r="H6" s="1" t="s">
        <v>99</v>
      </c>
      <c r="I6" s="1" t="s">
        <v>127</v>
      </c>
      <c r="J6" s="1" t="s">
        <v>101</v>
      </c>
      <c r="K6" s="1" t="s">
        <v>127</v>
      </c>
      <c r="L6" s="1" t="s">
        <v>127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128</v>
      </c>
      <c r="S6" s="1" t="s">
        <v>107</v>
      </c>
      <c r="T6" s="1" t="s">
        <v>108</v>
      </c>
      <c r="U6" s="1" t="s">
        <v>109</v>
      </c>
      <c r="V6" s="1" t="s">
        <v>110</v>
      </c>
    </row>
    <row r="7" s="1" customFormat="1" spans="1:22">
      <c r="A7" s="3">
        <v>999225768754896</v>
      </c>
      <c r="B7" s="1" t="s">
        <v>129</v>
      </c>
      <c r="C7" s="1" t="s">
        <v>130</v>
      </c>
      <c r="D7" s="1" t="s">
        <v>131</v>
      </c>
      <c r="E7" s="1" t="s">
        <v>132</v>
      </c>
      <c r="F7" s="1" t="s">
        <v>97</v>
      </c>
      <c r="G7" s="1" t="s">
        <v>98</v>
      </c>
      <c r="H7" s="1" t="s">
        <v>99</v>
      </c>
      <c r="I7" s="1" t="s">
        <v>133</v>
      </c>
      <c r="J7" s="1" t="s">
        <v>101</v>
      </c>
      <c r="K7" s="1" t="s">
        <v>133</v>
      </c>
      <c r="L7" s="1" t="s">
        <v>133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134</v>
      </c>
      <c r="S7" s="1" t="s">
        <v>107</v>
      </c>
      <c r="T7" s="1" t="s">
        <v>108</v>
      </c>
      <c r="U7" s="1" t="s">
        <v>109</v>
      </c>
      <c r="V7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2023-09-14T01:27:42Z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