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<sst xmlns="http://schemas.openxmlformats.org/spreadsheetml/2006/main" count="352" uniqueCount="142">
  <si>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</si>
  <si>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</si>
  <si>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</si>
  <si>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</si>
  <si>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</si>
  <si>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</si>
  <si>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</si>
  <si>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</si>
  <si>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</si>
  <si>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</si>
  <si>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</si>
  <si>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</si>
  <si>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</si>
  <si>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</si>
  <si>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</si>
  <si>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</si>
  <si>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</si>
  <si>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</si>
  <si>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</si>
  <si>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</si>
  <si>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</si>
  <si>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</si>
  <si>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</si>
  <si>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</si>
  <si>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</si>
  <si>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999226018616911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</si>
  <si>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</si>
  <si>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</si>
  <si>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</si>
  <si>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</si>
  <si>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</si>
  <si>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LIU/CHANGXIN</t>
  </si>
  <si>
    <t>CA363230915CNY</t>
  </si>
  <si>
    <t>未提现</t>
  </si>
  <si>
    <t>携程开票</t>
  </si>
  <si>
    <t xml:space="preserve">3775718	</t>
  </si>
  <si>
    <t xml:space="preserve">	</t>
  </si>
  <si>
    <t xml:space="preserve">999226050419705	</t>
  </si>
  <si>
    <t>WANG/JINGYI,YE/ZIYU</t>
  </si>
  <si>
    <t xml:space="preserve">3782721	</t>
  </si>
  <si>
    <t xml:space="preserve">999226067166741	</t>
  </si>
  <si>
    <t>LI/JING</t>
  </si>
  <si>
    <t xml:space="preserve">3787596	</t>
  </si>
  <si>
    <t xml:space="preserve">999226107474486	</t>
  </si>
  <si>
    <t>Xu/Nini,Hao/Chunhua</t>
  </si>
  <si>
    <t xml:space="preserve">3792576	</t>
  </si>
  <si>
    <t xml:space="preserve">999226126985409	</t>
  </si>
  <si>
    <t>高级房(至少提前7天预订)(至少连住2晚及以上)&lt;双人入住&gt;&lt;内宾&gt;&lt;无早&gt;</t>
  </si>
  <si>
    <t>JIA/LEI</t>
  </si>
  <si>
    <t xml:space="preserve">3798600	</t>
  </si>
  <si>
    <t xml:space="preserve">999226198531990	</t>
  </si>
  <si>
    <t>WANG/YUHAN</t>
  </si>
  <si>
    <t xml:space="preserve">3813071	</t>
  </si>
  <si>
    <t xml:space="preserve">6282460	</t>
  </si>
  <si>
    <t xml:space="preserve">999226206162338	</t>
  </si>
  <si>
    <t>ZHENG/HAOTIAN</t>
  </si>
  <si>
    <t xml:space="preserve">3814674	</t>
  </si>
  <si>
    <t xml:space="preserve">6282498	</t>
  </si>
  <si>
    <t xml:space="preserve">999226216200238	</t>
  </si>
  <si>
    <t>Liu/Bing,Shen/Bo</t>
  </si>
  <si>
    <t xml:space="preserve">3816799	</t>
  </si>
  <si>
    <t xml:space="preserve">6282917	</t>
  </si>
  <si>
    <t xml:space="preserve">999226217567010	</t>
  </si>
  <si>
    <t>LU/XINYI,YANG/WEN</t>
  </si>
  <si>
    <t xml:space="preserve">3817109	</t>
  </si>
  <si>
    <t xml:space="preserve">6282930	</t>
  </si>
  <si>
    <t>，</t>
  </si>
  <si>
    <t>A230915093658481</t>
  </si>
  <si>
    <t>CNY / HKD 当前参考汇率: 1.073362366</t>
  </si>
  <si>
    <t>总计：21472 CNY/
23047.24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</si>
  <si>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</si>
  <si>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</si>
  <si>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</si>
  <si>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</si>
  <si>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</si>
  <si>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</si>
  <si>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</si>
  <si>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</si>
  <si>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</si>
  <si>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</si>
  <si>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</si>
  <si>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</si>
  <si>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</si>
  <si>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</si>
  <si>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</si>
  <si>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</si>
  <si>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</si>
  <si>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</si>
  <si>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</si>
  <si>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2023-08-22</t>
  </si>
  <si>
    <t>3817109</t>
  </si>
  <si>
    <t>香港都会海逸酒店</t>
  </si>
  <si>
    <t>LU XINYI,YANG WEN</t>
  </si>
  <si>
    <t>2023-08-29</t>
  </si>
  <si>
    <t>2023-08-31</t>
  </si>
  <si>
    <t>退房日周结</t>
  </si>
  <si>
    <t>1540.00</t>
  </si>
  <si>
    <t>RMB</t>
  </si>
  <si>
    <t>0</t>
  </si>
  <si>
    <t>0.00</t>
  </si>
  <si>
    <t>携程国内直连(DD)</t>
  </si>
  <si>
    <t>01.011249</t>
  </si>
  <si>
    <t>2023-08-22 14:57:57</t>
  </si>
  <si>
    <t>否</t>
  </si>
  <si>
    <t>汇智国际旅游发展有限公司</t>
  </si>
  <si>
    <t>直采</t>
  </si>
  <si>
    <t>中国</t>
  </si>
  <si>
    <t>2023-08-21</t>
  </si>
  <si>
    <t>3816799</t>
  </si>
  <si>
    <t>Liu Bing,Shen Bo</t>
  </si>
  <si>
    <t>2023-08-28</t>
  </si>
  <si>
    <t>2310.00</t>
  </si>
  <si>
    <t>2023-08-22 11:32:03</t>
  </si>
  <si>
    <t>3814674</t>
  </si>
  <si>
    <t>ZHENG HAOTIAN</t>
  </si>
  <si>
    <t>2023-08-22 10:11:12</t>
  </si>
  <si>
    <t>3813071</t>
  </si>
  <si>
    <t>WANG YUHAN</t>
  </si>
  <si>
    <t>2023-08-21 17:52:32</t>
  </si>
  <si>
    <t>2023-08-18</t>
  </si>
  <si>
    <t>3798600</t>
  </si>
  <si>
    <t>JIA LEI</t>
  </si>
  <si>
    <t>2023-08-18 14:11:50</t>
  </si>
  <si>
    <t>2023-08-16</t>
  </si>
  <si>
    <t>3792576</t>
  </si>
  <si>
    <t>Xu Nini,Hao Chunhua</t>
  </si>
  <si>
    <t>2023-08-27</t>
  </si>
  <si>
    <t>3080.00</t>
  </si>
  <si>
    <t>2023-08-17 12:43:17</t>
  </si>
  <si>
    <t>2023-08-15</t>
  </si>
  <si>
    <t>3787596</t>
  </si>
  <si>
    <t>LI JING</t>
  </si>
  <si>
    <t>2023-08-16 14:14:00</t>
  </si>
  <si>
    <t>2023-08-14</t>
  </si>
  <si>
    <t>3782721</t>
  </si>
  <si>
    <t>WANG JINGYI,YE ZIYU</t>
  </si>
  <si>
    <t>3036.00</t>
  </si>
  <si>
    <t>2023-08-15 11:33:21</t>
  </si>
  <si>
    <t>2023-08-13</t>
  </si>
  <si>
    <t>3775718</t>
  </si>
  <si>
    <t>LIU CHANGXIN</t>
  </si>
  <si>
    <t>2023-08-14 15:27:47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</si>
</sst>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600075</xdr:colOff>
      <xdr:row>57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6870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45165</v>
      </c>
      <c r="G2" s="6">
        <v>45169</v>
      </c>
      <c r="H2" s="4">
        <v>1</v>
      </c>
      <c r="I2" s="4">
        <v>4</v>
      </c>
      <c r="J2" s="4">
        <v>4</v>
      </c>
      <c r="K2" s="4" t="s">
        <v>30</v>
      </c>
      <c r="L2" s="4">
        <v>3036</v>
      </c>
      <c r="M2" s="4">
        <v>3036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45151.0000115741</v>
      </c>
      <c r="S2" s="6">
        <v>45184</v>
      </c>
      <c r="T2" s="4" t="s">
        <v>34</v>
      </c>
      <c r="U2" s="4">
        <v>3036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45165</v>
      </c>
      <c r="G3" s="6">
        <v>45169</v>
      </c>
      <c r="H3" s="4">
        <v>1</v>
      </c>
      <c r="I3" s="4">
        <v>4</v>
      </c>
      <c r="J3" s="4">
        <v>4</v>
      </c>
      <c r="K3" s="4" t="s">
        <v>30</v>
      </c>
      <c r="L3" s="4">
        <v>3036</v>
      </c>
      <c r="M3" s="4">
        <v>3036</v>
      </c>
      <c r="N3" s="4" t="s">
        <v>38</v>
      </c>
      <c r="O3" s="4" t="s">
        <v>32</v>
      </c>
      <c r="P3" s="4" t="s">
        <v>33</v>
      </c>
      <c r="Q3" s="4">
        <v>0</v>
      </c>
      <c r="R3" s="7">
        <v>45152</v>
      </c>
      <c r="S3" s="6">
        <v>45184</v>
      </c>
      <c r="T3" s="4" t="s">
        <v>34</v>
      </c>
      <c r="U3" s="4">
        <v>3036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45166</v>
      </c>
      <c r="G4" s="6">
        <v>45169</v>
      </c>
      <c r="H4" s="4">
        <v>1</v>
      </c>
      <c r="I4" s="4">
        <v>3</v>
      </c>
      <c r="J4" s="4">
        <v>3</v>
      </c>
      <c r="K4" s="4" t="s">
        <v>30</v>
      </c>
      <c r="L4" s="4">
        <v>2310</v>
      </c>
      <c r="M4" s="4">
        <v>2310</v>
      </c>
      <c r="N4" s="4" t="s">
        <v>41</v>
      </c>
      <c r="O4" s="4" t="s">
        <v>32</v>
      </c>
      <c r="P4" s="4" t="s">
        <v>33</v>
      </c>
      <c r="Q4" s="4">
        <v>0</v>
      </c>
      <c r="R4" s="7">
        <v>45153.0000115741</v>
      </c>
      <c r="S4" s="6">
        <v>45184</v>
      </c>
      <c r="T4" s="4" t="s">
        <v>34</v>
      </c>
      <c r="U4" s="4">
        <v>2310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45165</v>
      </c>
      <c r="G5" s="6">
        <v>45169</v>
      </c>
      <c r="H5" s="4">
        <v>1</v>
      </c>
      <c r="I5" s="4">
        <v>4</v>
      </c>
      <c r="J5" s="4">
        <v>4</v>
      </c>
      <c r="K5" s="4" t="s">
        <v>30</v>
      </c>
      <c r="L5" s="4">
        <v>3080</v>
      </c>
      <c r="M5" s="4">
        <v>3080</v>
      </c>
      <c r="N5" s="4" t="s">
        <v>44</v>
      </c>
      <c r="O5" s="4" t="s">
        <v>32</v>
      </c>
      <c r="P5" s="4" t="s">
        <v>33</v>
      </c>
      <c r="Q5" s="4">
        <v>0</v>
      </c>
      <c r="R5" s="7">
        <v>45154.0000115741</v>
      </c>
      <c r="S5" s="6">
        <v>45184</v>
      </c>
      <c r="T5" s="4" t="s">
        <v>34</v>
      </c>
      <c r="U5" s="4">
        <v>3080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47</v>
      </c>
      <c r="F6" s="6">
        <v>45167</v>
      </c>
      <c r="G6" s="6">
        <v>45169</v>
      </c>
      <c r="H6" s="4">
        <v>1</v>
      </c>
      <c r="I6" s="4">
        <v>2</v>
      </c>
      <c r="J6" s="4">
        <v>2</v>
      </c>
      <c r="K6" s="4" t="s">
        <v>30</v>
      </c>
      <c r="L6" s="4">
        <v>1540</v>
      </c>
      <c r="M6" s="4">
        <v>1540</v>
      </c>
      <c r="N6" s="4" t="s">
        <v>48</v>
      </c>
      <c r="O6" s="4" t="s">
        <v>32</v>
      </c>
      <c r="P6" s="4" t="s">
        <v>33</v>
      </c>
      <c r="Q6" s="4">
        <v>0</v>
      </c>
      <c r="R6" s="7">
        <v>45156.0000115741</v>
      </c>
      <c r="S6" s="6">
        <v>45184</v>
      </c>
      <c r="T6" s="4" t="s">
        <v>34</v>
      </c>
      <c r="U6" s="4">
        <v>1540</v>
      </c>
      <c r="V6" s="4">
        <v>0</v>
      </c>
      <c r="W6" s="4">
        <v>0</v>
      </c>
      <c r="X6" s="4" t="s">
        <v>49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28</v>
      </c>
      <c r="E7" s="4" t="s">
        <v>47</v>
      </c>
      <c r="F7" s="6">
        <v>45166</v>
      </c>
      <c r="G7" s="6">
        <v>45169</v>
      </c>
      <c r="H7" s="4">
        <v>1</v>
      </c>
      <c r="I7" s="4">
        <v>3</v>
      </c>
      <c r="J7" s="4">
        <v>3</v>
      </c>
      <c r="K7" s="4" t="s">
        <v>30</v>
      </c>
      <c r="L7" s="4">
        <v>2310</v>
      </c>
      <c r="M7" s="4">
        <v>2310</v>
      </c>
      <c r="N7" s="4" t="s">
        <v>51</v>
      </c>
      <c r="O7" s="4" t="s">
        <v>32</v>
      </c>
      <c r="P7" s="4" t="s">
        <v>33</v>
      </c>
      <c r="Q7" s="4">
        <v>0</v>
      </c>
      <c r="R7" s="7">
        <v>45159</v>
      </c>
      <c r="S7" s="6">
        <v>45184</v>
      </c>
      <c r="T7" s="4" t="s">
        <v>34</v>
      </c>
      <c r="U7" s="4">
        <v>2310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28</v>
      </c>
      <c r="E8" s="4" t="s">
        <v>47</v>
      </c>
      <c r="F8" s="6">
        <v>45166</v>
      </c>
      <c r="G8" s="6">
        <v>45169</v>
      </c>
      <c r="H8" s="4">
        <v>1</v>
      </c>
      <c r="I8" s="4">
        <v>3</v>
      </c>
      <c r="J8" s="4">
        <v>3</v>
      </c>
      <c r="K8" s="4" t="s">
        <v>30</v>
      </c>
      <c r="L8" s="4">
        <v>2310</v>
      </c>
      <c r="M8" s="4">
        <v>2310</v>
      </c>
      <c r="N8" s="4" t="s">
        <v>55</v>
      </c>
      <c r="O8" s="4" t="s">
        <v>32</v>
      </c>
      <c r="P8" s="4" t="s">
        <v>33</v>
      </c>
      <c r="Q8" s="4">
        <v>0</v>
      </c>
      <c r="R8" s="7">
        <v>45159</v>
      </c>
      <c r="S8" s="6">
        <v>45184</v>
      </c>
      <c r="T8" s="4" t="s">
        <v>34</v>
      </c>
      <c r="U8" s="4">
        <v>2310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47</v>
      </c>
      <c r="F9" s="6">
        <v>45166</v>
      </c>
      <c r="G9" s="6">
        <v>45169</v>
      </c>
      <c r="H9" s="4">
        <v>1</v>
      </c>
      <c r="I9" s="4">
        <v>3</v>
      </c>
      <c r="J9" s="4">
        <v>3</v>
      </c>
      <c r="K9" s="4" t="s">
        <v>30</v>
      </c>
      <c r="L9" s="4">
        <v>2310</v>
      </c>
      <c r="M9" s="4">
        <v>2310</v>
      </c>
      <c r="N9" s="4" t="s">
        <v>59</v>
      </c>
      <c r="O9" s="4" t="s">
        <v>32</v>
      </c>
      <c r="P9" s="4" t="s">
        <v>33</v>
      </c>
      <c r="Q9" s="4">
        <v>0</v>
      </c>
      <c r="R9" s="7">
        <v>45159.0000115741</v>
      </c>
      <c r="S9" s="6">
        <v>45184</v>
      </c>
      <c r="T9" s="4" t="s">
        <v>34</v>
      </c>
      <c r="U9" s="4">
        <v>2310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28</v>
      </c>
      <c r="E10" s="4" t="s">
        <v>47</v>
      </c>
      <c r="F10" s="6">
        <v>45167</v>
      </c>
      <c r="G10" s="6">
        <v>45169</v>
      </c>
      <c r="H10" s="4">
        <v>1</v>
      </c>
      <c r="I10" s="4">
        <v>2</v>
      </c>
      <c r="J10" s="4">
        <v>2</v>
      </c>
      <c r="K10" s="4" t="s">
        <v>30</v>
      </c>
      <c r="L10" s="4">
        <v>1540</v>
      </c>
      <c r="M10" s="4">
        <v>1540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45160.0000115741</v>
      </c>
      <c r="S10" s="6">
        <v>45184</v>
      </c>
      <c r="T10" s="4" t="s">
        <v>34</v>
      </c>
      <c r="U10" s="4">
        <v>1540</v>
      </c>
      <c r="V10" s="4">
        <v>0</v>
      </c>
      <c r="W10" s="4">
        <v>0</v>
      </c>
      <c r="X10" s="4" t="s">
        <v>64</v>
      </c>
      <c r="Y10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999226018616911</v>
      </c>
      <c r="B2" s="6">
        <v>45165</v>
      </c>
      <c r="C2" s="6">
        <v>45169</v>
      </c>
      <c r="D2" s="4">
        <v>3036</v>
      </c>
      <c r="E2" s="4" t="str">
        <f>VLOOKUP(A2,HOP!A:L,12,0)</f>
        <v>3036.00</v>
      </c>
      <c r="F2" s="4" t="str">
        <f>VLOOKUP(A2,HOP!A:C,3,0)</f>
        <v>3775718</v>
      </c>
      <c r="G2" s="4">
        <f>D2-E2</f>
        <v>0</v>
      </c>
      <c r="H2" s="4" t="str">
        <f>$H$1&amp;F2</f>
        <v>，3775718</v>
      </c>
      <c r="I2" s="4" t="str">
        <f>VLOOKUP(A2,HOP!A:U,21,0)</f>
        <v>直采</v>
      </c>
    </row>
    <row r="3" s="4" customFormat="1" spans="1:9">
      <c r="A3" s="5">
        <v>999226050419705</v>
      </c>
      <c r="B3" s="6">
        <v>45165</v>
      </c>
      <c r="C3" s="6">
        <v>45169</v>
      </c>
      <c r="D3" s="4">
        <v>3036</v>
      </c>
      <c r="E3" s="4" t="str">
        <f>VLOOKUP(A3,HOP!A:L,12,0)</f>
        <v>3036.00</v>
      </c>
      <c r="F3" s="4" t="str">
        <f>VLOOKUP(A3,HOP!A:C,3,0)</f>
        <v>3782721</v>
      </c>
      <c r="G3" s="4">
        <f t="shared" ref="G3:G10" si="0">D3-E3</f>
        <v>0</v>
      </c>
      <c r="H3" s="4" t="str">
        <f t="shared" ref="H3:H10" si="1">$H$1&amp;F3</f>
        <v>，3782721</v>
      </c>
      <c r="I3" s="4" t="str">
        <f>VLOOKUP(A3,HOP!A:U,21,0)</f>
        <v>直采</v>
      </c>
    </row>
    <row r="4" s="4" customFormat="1" spans="1:9">
      <c r="A4" s="5">
        <v>999226067166741</v>
      </c>
      <c r="B4" s="6">
        <v>45166</v>
      </c>
      <c r="C4" s="6">
        <v>45169</v>
      </c>
      <c r="D4" s="4">
        <v>2310</v>
      </c>
      <c r="E4" s="4" t="str">
        <f>VLOOKUP(A4,HOP!A:L,12,0)</f>
        <v>2310.00</v>
      </c>
      <c r="F4" s="4" t="str">
        <f>VLOOKUP(A4,HOP!A:C,3,0)</f>
        <v>3787596</v>
      </c>
      <c r="G4" s="4">
        <f t="shared" si="0"/>
        <v>0</v>
      </c>
      <c r="H4" s="4" t="str">
        <f t="shared" si="1"/>
        <v>，3787596</v>
      </c>
      <c r="I4" s="4" t="str">
        <f>VLOOKUP(A4,HOP!A:U,21,0)</f>
        <v>直采</v>
      </c>
    </row>
    <row r="5" s="4" customFormat="1" spans="1:9">
      <c r="A5" s="5">
        <v>999226107474486</v>
      </c>
      <c r="B5" s="6">
        <v>45165</v>
      </c>
      <c r="C5" s="6">
        <v>45169</v>
      </c>
      <c r="D5" s="4">
        <v>3080</v>
      </c>
      <c r="E5" s="4" t="str">
        <f>VLOOKUP(A5,HOP!A:L,12,0)</f>
        <v>3080.00</v>
      </c>
      <c r="F5" s="4" t="str">
        <f>VLOOKUP(A5,HOP!A:C,3,0)</f>
        <v>3792576</v>
      </c>
      <c r="G5" s="4">
        <f t="shared" si="0"/>
        <v>0</v>
      </c>
      <c r="H5" s="4" t="str">
        <f t="shared" si="1"/>
        <v>，3792576</v>
      </c>
      <c r="I5" s="4" t="str">
        <f>VLOOKUP(A5,HOP!A:U,21,0)</f>
        <v>直采</v>
      </c>
    </row>
    <row r="6" s="4" customFormat="1" spans="1:9">
      <c r="A6" s="5">
        <v>999226126985409</v>
      </c>
      <c r="B6" s="6">
        <v>45167</v>
      </c>
      <c r="C6" s="6">
        <v>45169</v>
      </c>
      <c r="D6" s="4">
        <v>1540</v>
      </c>
      <c r="E6" s="4" t="str">
        <f>VLOOKUP(A6,HOP!A:L,12,0)</f>
        <v>1540.00</v>
      </c>
      <c r="F6" s="4" t="str">
        <f>VLOOKUP(A6,HOP!A:C,3,0)</f>
        <v>3798600</v>
      </c>
      <c r="G6" s="4">
        <f t="shared" si="0"/>
        <v>0</v>
      </c>
      <c r="H6" s="4" t="str">
        <f t="shared" si="1"/>
        <v>，3798600</v>
      </c>
      <c r="I6" s="4" t="str">
        <f>VLOOKUP(A6,HOP!A:U,21,0)</f>
        <v>直采</v>
      </c>
    </row>
    <row r="7" s="4" customFormat="1" spans="1:9">
      <c r="A7" s="5">
        <v>999226198531990</v>
      </c>
      <c r="B7" s="6">
        <v>45166</v>
      </c>
      <c r="C7" s="6">
        <v>45169</v>
      </c>
      <c r="D7" s="4">
        <v>2310</v>
      </c>
      <c r="E7" s="4" t="str">
        <f>VLOOKUP(A7,HOP!A:L,12,0)</f>
        <v>2310.00</v>
      </c>
      <c r="F7" s="4" t="str">
        <f>VLOOKUP(A7,HOP!A:C,3,0)</f>
        <v>3813071</v>
      </c>
      <c r="G7" s="4">
        <f t="shared" si="0"/>
        <v>0</v>
      </c>
      <c r="H7" s="4" t="str">
        <f t="shared" si="1"/>
        <v>，3813071</v>
      </c>
      <c r="I7" s="4" t="str">
        <f>VLOOKUP(A7,HOP!A:U,21,0)</f>
        <v>直采</v>
      </c>
    </row>
    <row r="8" s="4" customFormat="1" spans="1:9">
      <c r="A8" s="5">
        <v>999226206162338</v>
      </c>
      <c r="B8" s="6">
        <v>45166</v>
      </c>
      <c r="C8" s="6">
        <v>45169</v>
      </c>
      <c r="D8" s="4">
        <v>2310</v>
      </c>
      <c r="E8" s="4" t="str">
        <f>VLOOKUP(A8,HOP!A:L,12,0)</f>
        <v>2310.00</v>
      </c>
      <c r="F8" s="4" t="str">
        <f>VLOOKUP(A8,HOP!A:C,3,0)</f>
        <v>3814674</v>
      </c>
      <c r="G8" s="4">
        <f t="shared" si="0"/>
        <v>0</v>
      </c>
      <c r="H8" s="4" t="str">
        <f t="shared" si="1"/>
        <v>，3814674</v>
      </c>
      <c r="I8" s="4" t="str">
        <f>VLOOKUP(A8,HOP!A:U,21,0)</f>
        <v>直采</v>
      </c>
    </row>
    <row r="9" s="4" customFormat="1" spans="1:9">
      <c r="A9" s="5">
        <v>999226216200238</v>
      </c>
      <c r="B9" s="6">
        <v>45166</v>
      </c>
      <c r="C9" s="6">
        <v>45169</v>
      </c>
      <c r="D9" s="4">
        <v>2310</v>
      </c>
      <c r="E9" s="4" t="str">
        <f>VLOOKUP(A9,HOP!A:L,12,0)</f>
        <v>2310.00</v>
      </c>
      <c r="F9" s="4" t="str">
        <f>VLOOKUP(A9,HOP!A:C,3,0)</f>
        <v>3816799</v>
      </c>
      <c r="G9" s="4">
        <f t="shared" si="0"/>
        <v>0</v>
      </c>
      <c r="H9" s="4" t="str">
        <f t="shared" si="1"/>
        <v>，3816799</v>
      </c>
      <c r="I9" s="4" t="str">
        <f>VLOOKUP(A9,HOP!A:U,21,0)</f>
        <v>直采</v>
      </c>
    </row>
    <row r="10" s="4" customFormat="1" spans="1:9">
      <c r="A10" s="5">
        <v>999226217567010</v>
      </c>
      <c r="B10" s="6">
        <v>45167</v>
      </c>
      <c r="C10" s="6">
        <v>45169</v>
      </c>
      <c r="D10" s="4">
        <v>1540</v>
      </c>
      <c r="E10" s="4" t="str">
        <f>VLOOKUP(A10,HOP!A:L,12,0)</f>
        <v>1540.00</v>
      </c>
      <c r="F10" s="4" t="str">
        <f>VLOOKUP(A10,HOP!A:C,3,0)</f>
        <v>3817109</v>
      </c>
      <c r="G10" s="4">
        <f t="shared" si="0"/>
        <v>0</v>
      </c>
      <c r="H10" s="4" t="str">
        <f t="shared" si="1"/>
        <v>，3817109</v>
      </c>
      <c r="I10" s="4" t="str">
        <f>VLOOKUP(A10,HOP!A:U,21,0)</f>
        <v>直采</v>
      </c>
    </row>
    <row r="12" spans="4:4">
      <c r="D12" s="4">
        <f>SUM(D2:D11)</f>
        <v>21472</v>
      </c>
    </row>
    <row r="19" spans="1:1">
      <c r="A19" s="4" t="s">
        <v>67</v>
      </c>
    </row>
    <row r="20" spans="1:1">
      <c r="A20" s="4" t="s">
        <v>68</v>
      </c>
    </row>
    <row r="21" spans="1:1">
      <c r="A21" s="4" t="s">
        <v>69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999226217567010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999226216200238</v>
      </c>
      <c r="B3" s="1" t="s">
        <v>107</v>
      </c>
      <c r="C3" s="1" t="s">
        <v>108</v>
      </c>
      <c r="D3" s="1" t="s">
        <v>91</v>
      </c>
      <c r="E3" s="1" t="s">
        <v>109</v>
      </c>
      <c r="F3" s="1" t="s">
        <v>110</v>
      </c>
      <c r="G3" s="1" t="s">
        <v>94</v>
      </c>
      <c r="H3" s="1" t="s">
        <v>95</v>
      </c>
      <c r="I3" s="1" t="s">
        <v>111</v>
      </c>
      <c r="J3" s="1" t="s">
        <v>97</v>
      </c>
      <c r="K3" s="1" t="s">
        <v>111</v>
      </c>
      <c r="L3" s="1" t="s">
        <v>111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112</v>
      </c>
      <c r="S3" s="1" t="s">
        <v>103</v>
      </c>
      <c r="T3" s="1" t="s">
        <v>104</v>
      </c>
      <c r="U3" s="1" t="s">
        <v>105</v>
      </c>
      <c r="V3" s="1" t="s">
        <v>106</v>
      </c>
    </row>
    <row r="4" s="1" customFormat="1" spans="1:22">
      <c r="A4" s="3">
        <v>999226206162338</v>
      </c>
      <c r="B4" s="1" t="s">
        <v>107</v>
      </c>
      <c r="C4" s="1" t="s">
        <v>113</v>
      </c>
      <c r="D4" s="1" t="s">
        <v>91</v>
      </c>
      <c r="E4" s="1" t="s">
        <v>114</v>
      </c>
      <c r="F4" s="1" t="s">
        <v>110</v>
      </c>
      <c r="G4" s="1" t="s">
        <v>94</v>
      </c>
      <c r="H4" s="1" t="s">
        <v>95</v>
      </c>
      <c r="I4" s="1" t="s">
        <v>111</v>
      </c>
      <c r="J4" s="1" t="s">
        <v>97</v>
      </c>
      <c r="K4" s="1" t="s">
        <v>111</v>
      </c>
      <c r="L4" s="1" t="s">
        <v>111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115</v>
      </c>
      <c r="S4" s="1" t="s">
        <v>103</v>
      </c>
      <c r="T4" s="1" t="s">
        <v>104</v>
      </c>
      <c r="U4" s="1" t="s">
        <v>105</v>
      </c>
      <c r="V4" s="1" t="s">
        <v>106</v>
      </c>
    </row>
    <row r="5" s="1" customFormat="1" spans="1:22">
      <c r="A5" s="3">
        <v>999226198531990</v>
      </c>
      <c r="B5" s="1" t="s">
        <v>107</v>
      </c>
      <c r="C5" s="1" t="s">
        <v>116</v>
      </c>
      <c r="D5" s="1" t="s">
        <v>91</v>
      </c>
      <c r="E5" s="1" t="s">
        <v>117</v>
      </c>
      <c r="F5" s="1" t="s">
        <v>110</v>
      </c>
      <c r="G5" s="1" t="s">
        <v>94</v>
      </c>
      <c r="H5" s="1" t="s">
        <v>95</v>
      </c>
      <c r="I5" s="1" t="s">
        <v>111</v>
      </c>
      <c r="J5" s="1" t="s">
        <v>97</v>
      </c>
      <c r="K5" s="1" t="s">
        <v>111</v>
      </c>
      <c r="L5" s="1" t="s">
        <v>111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118</v>
      </c>
      <c r="S5" s="1" t="s">
        <v>103</v>
      </c>
      <c r="T5" s="1" t="s">
        <v>104</v>
      </c>
      <c r="U5" s="1" t="s">
        <v>105</v>
      </c>
      <c r="V5" s="1" t="s">
        <v>106</v>
      </c>
    </row>
    <row r="6" s="1" customFormat="1" spans="1:22">
      <c r="A6" s="3">
        <v>999226126985409</v>
      </c>
      <c r="B6" s="1" t="s">
        <v>119</v>
      </c>
      <c r="C6" s="1" t="s">
        <v>120</v>
      </c>
      <c r="D6" s="1" t="s">
        <v>91</v>
      </c>
      <c r="E6" s="1" t="s">
        <v>121</v>
      </c>
      <c r="F6" s="1" t="s">
        <v>93</v>
      </c>
      <c r="G6" s="1" t="s">
        <v>94</v>
      </c>
      <c r="H6" s="1" t="s">
        <v>95</v>
      </c>
      <c r="I6" s="1" t="s">
        <v>96</v>
      </c>
      <c r="J6" s="1" t="s">
        <v>97</v>
      </c>
      <c r="K6" s="1" t="s">
        <v>96</v>
      </c>
      <c r="L6" s="1" t="s">
        <v>96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122</v>
      </c>
      <c r="S6" s="1" t="s">
        <v>103</v>
      </c>
      <c r="T6" s="1" t="s">
        <v>104</v>
      </c>
      <c r="U6" s="1" t="s">
        <v>105</v>
      </c>
      <c r="V6" s="1" t="s">
        <v>106</v>
      </c>
    </row>
    <row r="7" s="1" customFormat="1" spans="1:22">
      <c r="A7" s="3">
        <v>999226107474486</v>
      </c>
      <c r="B7" s="1" t="s">
        <v>123</v>
      </c>
      <c r="C7" s="1" t="s">
        <v>124</v>
      </c>
      <c r="D7" s="1" t="s">
        <v>91</v>
      </c>
      <c r="E7" s="1" t="s">
        <v>125</v>
      </c>
      <c r="F7" s="1" t="s">
        <v>126</v>
      </c>
      <c r="G7" s="1" t="s">
        <v>94</v>
      </c>
      <c r="H7" s="1" t="s">
        <v>95</v>
      </c>
      <c r="I7" s="1" t="s">
        <v>127</v>
      </c>
      <c r="J7" s="1" t="s">
        <v>97</v>
      </c>
      <c r="K7" s="1" t="s">
        <v>127</v>
      </c>
      <c r="L7" s="1" t="s">
        <v>127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128</v>
      </c>
      <c r="S7" s="1" t="s">
        <v>103</v>
      </c>
      <c r="T7" s="1" t="s">
        <v>104</v>
      </c>
      <c r="U7" s="1" t="s">
        <v>105</v>
      </c>
      <c r="V7" s="1" t="s">
        <v>106</v>
      </c>
    </row>
    <row r="8" s="1" customFormat="1" spans="1:22">
      <c r="A8" s="3">
        <v>999226067166741</v>
      </c>
      <c r="B8" s="1" t="s">
        <v>129</v>
      </c>
      <c r="C8" s="1" t="s">
        <v>130</v>
      </c>
      <c r="D8" s="1" t="s">
        <v>91</v>
      </c>
      <c r="E8" s="1" t="s">
        <v>131</v>
      </c>
      <c r="F8" s="1" t="s">
        <v>110</v>
      </c>
      <c r="G8" s="1" t="s">
        <v>94</v>
      </c>
      <c r="H8" s="1" t="s">
        <v>95</v>
      </c>
      <c r="I8" s="1" t="s">
        <v>111</v>
      </c>
      <c r="J8" s="1" t="s">
        <v>97</v>
      </c>
      <c r="K8" s="1" t="s">
        <v>111</v>
      </c>
      <c r="L8" s="1" t="s">
        <v>111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101</v>
      </c>
      <c r="R8" s="1" t="s">
        <v>132</v>
      </c>
      <c r="S8" s="1" t="s">
        <v>103</v>
      </c>
      <c r="T8" s="1" t="s">
        <v>104</v>
      </c>
      <c r="U8" s="1" t="s">
        <v>105</v>
      </c>
      <c r="V8" s="1" t="s">
        <v>106</v>
      </c>
    </row>
    <row r="9" s="1" customFormat="1" spans="1:22">
      <c r="A9" s="3">
        <v>999226050419705</v>
      </c>
      <c r="B9" s="1" t="s">
        <v>133</v>
      </c>
      <c r="C9" s="1" t="s">
        <v>134</v>
      </c>
      <c r="D9" s="1" t="s">
        <v>91</v>
      </c>
      <c r="E9" s="1" t="s">
        <v>135</v>
      </c>
      <c r="F9" s="1" t="s">
        <v>126</v>
      </c>
      <c r="G9" s="1" t="s">
        <v>94</v>
      </c>
      <c r="H9" s="1" t="s">
        <v>95</v>
      </c>
      <c r="I9" s="1" t="s">
        <v>136</v>
      </c>
      <c r="J9" s="1" t="s">
        <v>97</v>
      </c>
      <c r="K9" s="1" t="s">
        <v>136</v>
      </c>
      <c r="L9" s="1" t="s">
        <v>136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101</v>
      </c>
      <c r="R9" s="1" t="s">
        <v>137</v>
      </c>
      <c r="S9" s="1" t="s">
        <v>103</v>
      </c>
      <c r="T9" s="1" t="s">
        <v>104</v>
      </c>
      <c r="U9" s="1" t="s">
        <v>105</v>
      </c>
      <c r="V9" s="1" t="s">
        <v>106</v>
      </c>
    </row>
    <row r="10" s="1" customFormat="1" spans="1:22">
      <c r="A10" s="3">
        <v>999226018616911</v>
      </c>
      <c r="B10" s="1" t="s">
        <v>138</v>
      </c>
      <c r="C10" s="1" t="s">
        <v>139</v>
      </c>
      <c r="D10" s="1" t="s">
        <v>91</v>
      </c>
      <c r="E10" s="1" t="s">
        <v>140</v>
      </c>
      <c r="F10" s="1" t="s">
        <v>126</v>
      </c>
      <c r="G10" s="1" t="s">
        <v>94</v>
      </c>
      <c r="H10" s="1" t="s">
        <v>95</v>
      </c>
      <c r="I10" s="1" t="s">
        <v>136</v>
      </c>
      <c r="J10" s="1" t="s">
        <v>97</v>
      </c>
      <c r="K10" s="1" t="s">
        <v>136</v>
      </c>
      <c r="L10" s="1" t="s">
        <v>136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101</v>
      </c>
      <c r="R10" s="1" t="s">
        <v>141</v>
      </c>
      <c r="S10" s="1" t="s">
        <v>103</v>
      </c>
      <c r="T10" s="1" t="s">
        <v>104</v>
      </c>
      <c r="U10" s="1" t="s">
        <v>105</v>
      </c>
      <c r="V10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2023-09-15T01:38:09Z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