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<sst xmlns="http://schemas.openxmlformats.org/spreadsheetml/2006/main" count="88" uniqueCount="77">
  <si>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</si>
  <si>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</si>
  <si>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</si>
  <si>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</si>
  <si>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</si>
  <si>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</si>
  <si>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</si>
  <si>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</si>
  <si>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</si>
  <si>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</si>
  <si>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</si>
  <si>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</si>
  <si>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</si>
  <si>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</si>
  <si>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</si>
  <si>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</si>
  <si>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</si>
  <si>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</si>
  <si>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</si>
  <si>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</si>
  <si>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</si>
  <si>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</si>
  <si>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</si>
  <si>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</si>
  <si>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</si>
  <si>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999226342183095	</t>
  </si>
  <si>
    <t>Ctrip</t>
  </si>
  <si>
    <t>正常</t>
  </si>
  <si>
    <t>[广州]军山酒店（广州火车站三元里地铁站店）(80243328)</t>
  </si>
  <si>
    <t>标准三人房&lt;2人入住&gt;&lt;早餐&gt;</t>
  </si>
  <si>
    <t>CNY</t>
  </si>
  <si>
    <t>林文</t>
  </si>
  <si>
    <t>CA13744230915CNY</t>
  </si>
  <si>
    <t>未提现</t>
  </si>
  <si>
    <t>携程开票</t>
  </si>
  <si>
    <t xml:space="preserve">3832748	</t>
  </si>
  <si>
    <t xml:space="preserve">	</t>
  </si>
  <si>
    <t>，</t>
  </si>
  <si>
    <t xml:space="preserve"> 318 CNY</t>
  </si>
  <si>
    <t>A230915091105481</t>
  </si>
  <si>
    <t>总计：318元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</si>
  <si>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</si>
  <si>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</si>
  <si>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</si>
  <si>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</si>
  <si>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</si>
  <si>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</si>
  <si>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</si>
  <si>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</si>
  <si>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</si>
  <si>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</si>
  <si>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</si>
  <si>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</si>
  <si>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</si>
  <si>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</si>
  <si>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</si>
  <si>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</si>
  <si>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</si>
  <si>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</si>
  <si>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</si>
  <si>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2023-08-25</t>
  </si>
  <si>
    <t>3832748</t>
  </si>
  <si>
    <t>军山酒店（广州火车站三元里地铁站店）</t>
  </si>
  <si>
    <t>2023-08-30</t>
  </si>
  <si>
    <t>2023-08-31</t>
  </si>
  <si>
    <t>退房日月结</t>
  </si>
  <si>
    <t>318.00</t>
  </si>
  <si>
    <t>RMB</t>
  </si>
  <si>
    <t>0</t>
  </si>
  <si>
    <t>0.00</t>
  </si>
  <si>
    <t>携程汇登国内直连</t>
  </si>
  <si>
    <t>01.011264</t>
  </si>
  <si>
    <t>2023-08-25 09:58:19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</si>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</sst>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45168</v>
      </c>
      <c r="G2" s="6">
        <v>45169</v>
      </c>
      <c r="H2" s="4">
        <v>1</v>
      </c>
      <c r="I2" s="4">
        <v>1</v>
      </c>
      <c r="J2" s="4">
        <v>1</v>
      </c>
      <c r="K2" s="4" t="s">
        <v>30</v>
      </c>
      <c r="L2" s="4">
        <v>318</v>
      </c>
      <c r="M2" s="4">
        <v>318</v>
      </c>
      <c r="N2" s="4" t="s">
        <v>31</v>
      </c>
      <c r="O2" s="4" t="s">
        <v>32</v>
      </c>
      <c r="P2" s="4" t="s">
        <v>33</v>
      </c>
      <c r="Q2" s="4">
        <v>0</v>
      </c>
      <c r="R2" s="7">
        <v>45163</v>
      </c>
      <c r="S2" s="6">
        <v>45184</v>
      </c>
      <c r="T2" s="4" t="s">
        <v>34</v>
      </c>
      <c r="U2" s="4">
        <v>318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999226342183095</v>
      </c>
      <c r="B2" s="6">
        <v>45168</v>
      </c>
      <c r="C2" s="6">
        <v>45169</v>
      </c>
      <c r="D2" s="4">
        <v>318</v>
      </c>
      <c r="E2" s="4" t="str">
        <f>VLOOKUP(A2,HOP!A:L,12,0)</f>
        <v>318.00</v>
      </c>
      <c r="F2" s="4" t="str">
        <f>VLOOKUP(A2,HOP!A:C,3,0)</f>
        <v>3832748</v>
      </c>
      <c r="G2" s="4">
        <f>D2-E2</f>
        <v>0</v>
      </c>
      <c r="H2" s="4" t="str">
        <f>$H$1&amp;F2</f>
        <v>，3832748</v>
      </c>
      <c r="I2" s="4" t="str">
        <f>VLOOKUP(A2,HOP!A:U,21,0)</f>
        <v>直连</v>
      </c>
    </row>
    <row r="4" spans="4:4">
      <c r="D4" s="4">
        <f>SUM(D2:D3)</f>
        <v>318</v>
      </c>
    </row>
    <row r="6" spans="4:4">
      <c r="D6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999226342183095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2023-09-15T01:12:17Z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