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<sst xmlns="http://schemas.openxmlformats.org/spreadsheetml/2006/main" count="195" uniqueCount="111">
  <si>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</si>
  <si>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</si>
  <si>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</si>
  <si>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</si>
  <si>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</si>
  <si>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</si>
  <si>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</si>
  <si>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</si>
  <si>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</si>
  <si>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</si>
  <si>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</si>
  <si>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</si>
  <si>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</si>
  <si>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</si>
  <si>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</si>
  <si>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</si>
  <si>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</si>
  <si>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</si>
  <si>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</si>
  <si>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</si>
  <si>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</si>
  <si>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</si>
  <si>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</si>
  <si>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</si>
  <si>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</si>
  <si>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999226199020958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</si>
  <si>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</si>
  <si>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</si>
  <si>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</si>
  <si>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</si>
  <si>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</si>
  <si>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Lu/Xianfeng</t>
  </si>
  <si>
    <t>CA363230919CNY</t>
  </si>
  <si>
    <t>未提现</t>
  </si>
  <si>
    <t>携程开票</t>
  </si>
  <si>
    <t xml:space="preserve">3813176	</t>
  </si>
  <si>
    <t xml:space="preserve">6282463	</t>
  </si>
  <si>
    <t xml:space="preserve">999226199835351	</t>
  </si>
  <si>
    <t>Zhang/Yunmei</t>
  </si>
  <si>
    <t xml:space="preserve">3813465	</t>
  </si>
  <si>
    <t xml:space="preserve">6282443	</t>
  </si>
  <si>
    <t xml:space="preserve">999226324374824	</t>
  </si>
  <si>
    <t>ZHAO/JUAN</t>
  </si>
  <si>
    <t xml:space="preserve">3825725	</t>
  </si>
  <si>
    <t xml:space="preserve">6284629	</t>
  </si>
  <si>
    <t xml:space="preserve">999226326591023	</t>
  </si>
  <si>
    <t>CHEN/RUIKANG</t>
  </si>
  <si>
    <t xml:space="preserve">3826328	</t>
  </si>
  <si>
    <t xml:space="preserve">6284834	</t>
  </si>
  <si>
    <t xml:space="preserve">999226568113161	</t>
  </si>
  <si>
    <t xml:space="preserve">	</t>
  </si>
  <si>
    <t xml:space="preserve">999226605507212	</t>
  </si>
  <si>
    <t>[梅州]梅州昌盛豪生大酒店(45834822)</t>
  </si>
  <si>
    <t>柚见好——非遗双床房&lt;超值特惠&gt;&lt;双人入住&gt;&lt;双早&gt;</t>
  </si>
  <si>
    <t>房志威</t>
  </si>
  <si>
    <t xml:space="preserve">601489	</t>
  </si>
  <si>
    <t>，</t>
  </si>
  <si>
    <t>直采</t>
  </si>
  <si>
    <t>特殊要求:此单是 999226199020958 的补款单，申请修改入住9/5-9/7日，谢谢。</t>
  </si>
  <si>
    <t>202309031316230077</t>
  </si>
  <si>
    <t>A230919091950481</t>
  </si>
  <si>
    <t>房集：i230919091816 495.6元</t>
  </si>
  <si>
    <t>CNY / HKD 当前参考汇率: 1.071309518</t>
  </si>
  <si>
    <t>总计： 10869.6 CNY/
11644.71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</si>
  <si>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</si>
  <si>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</si>
  <si>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</si>
  <si>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</si>
  <si>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</si>
  <si>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</si>
  <si>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</si>
  <si>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</si>
  <si>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</si>
  <si>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</si>
  <si>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</si>
  <si>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</si>
  <si>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</si>
  <si>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</si>
  <si>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</si>
  <si>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</si>
  <si>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</si>
  <si>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</si>
  <si>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</si>
  <si>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2023-08-23</t>
  </si>
  <si>
    <t>3826328</t>
  </si>
  <si>
    <t>香港都会海逸酒店</t>
  </si>
  <si>
    <t>CHEN RUIKANG</t>
  </si>
  <si>
    <t>2023-09-01</t>
  </si>
  <si>
    <t>2023-09-04</t>
  </si>
  <si>
    <t>退房日周结</t>
  </si>
  <si>
    <t>2611.00</t>
  </si>
  <si>
    <t>RMB</t>
  </si>
  <si>
    <t>0</t>
  </si>
  <si>
    <t>0.00</t>
  </si>
  <si>
    <t>携程国内直连(DD)</t>
  </si>
  <si>
    <t>01.011249</t>
  </si>
  <si>
    <t>2023-08-24 16:18:41</t>
  </si>
  <si>
    <t>否</t>
  </si>
  <si>
    <t>汇智国际旅游发展有限公司</t>
  </si>
  <si>
    <t>中国</t>
  </si>
  <si>
    <t>3825725</t>
  </si>
  <si>
    <t>ZHAO JUAN</t>
  </si>
  <si>
    <t>2023-08-30</t>
  </si>
  <si>
    <t>4151.00</t>
  </si>
  <si>
    <t>2023-08-24 14:44:38</t>
  </si>
  <si>
    <t>2023-08-21</t>
  </si>
  <si>
    <t>3813465</t>
  </si>
  <si>
    <t>Zhang Yunmei</t>
  </si>
  <si>
    <t>2023-09-02</t>
  </si>
  <si>
    <t>1706.00</t>
  </si>
  <si>
    <t>2023-08-21 17:35:38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</si>
</sst>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171450</xdr:colOff>
      <xdr:row>51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21080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45171</v>
      </c>
      <c r="G2" s="6">
        <v>45173</v>
      </c>
      <c r="H2" s="4">
        <v>1</v>
      </c>
      <c r="I2" s="4">
        <v>2</v>
      </c>
      <c r="J2" s="4">
        <v>2</v>
      </c>
      <c r="K2" s="4" t="s">
        <v>30</v>
      </c>
      <c r="L2" s="4">
        <v>1706</v>
      </c>
      <c r="M2" s="4">
        <v>1706</v>
      </c>
      <c r="N2" s="4" t="s">
        <v>31</v>
      </c>
      <c r="O2" s="4" t="s">
        <v>32</v>
      </c>
      <c r="P2" s="4" t="s">
        <v>33</v>
      </c>
      <c r="Q2" s="4">
        <v>0</v>
      </c>
      <c r="R2" s="7">
        <v>45159.0000115741</v>
      </c>
      <c r="S2" s="6">
        <v>45188</v>
      </c>
      <c r="T2" s="4" t="s">
        <v>34</v>
      </c>
      <c r="U2" s="4">
        <v>1706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45171</v>
      </c>
      <c r="G3" s="6">
        <v>45173</v>
      </c>
      <c r="H3" s="4">
        <v>1</v>
      </c>
      <c r="I3" s="4">
        <v>2</v>
      </c>
      <c r="J3" s="4">
        <v>2</v>
      </c>
      <c r="K3" s="4" t="s">
        <v>30</v>
      </c>
      <c r="L3" s="4">
        <v>1706</v>
      </c>
      <c r="M3" s="4">
        <v>1706</v>
      </c>
      <c r="N3" s="4" t="s">
        <v>38</v>
      </c>
      <c r="O3" s="4" t="s">
        <v>32</v>
      </c>
      <c r="P3" s="4" t="s">
        <v>33</v>
      </c>
      <c r="Q3" s="4">
        <v>0</v>
      </c>
      <c r="R3" s="7">
        <v>45159.0000115741</v>
      </c>
      <c r="S3" s="6">
        <v>45188</v>
      </c>
      <c r="T3" s="4" t="s">
        <v>34</v>
      </c>
      <c r="U3" s="4">
        <v>1706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45168</v>
      </c>
      <c r="G4" s="6">
        <v>45173</v>
      </c>
      <c r="H4" s="4">
        <v>1</v>
      </c>
      <c r="I4" s="4">
        <v>5</v>
      </c>
      <c r="J4" s="4">
        <v>5</v>
      </c>
      <c r="K4" s="4" t="s">
        <v>30</v>
      </c>
      <c r="L4" s="4">
        <v>4151</v>
      </c>
      <c r="M4" s="4">
        <v>4151</v>
      </c>
      <c r="N4" s="4" t="s">
        <v>42</v>
      </c>
      <c r="O4" s="4" t="s">
        <v>32</v>
      </c>
      <c r="P4" s="4" t="s">
        <v>33</v>
      </c>
      <c r="Q4" s="4">
        <v>0</v>
      </c>
      <c r="R4" s="7">
        <v>45161</v>
      </c>
      <c r="S4" s="6">
        <v>45188</v>
      </c>
      <c r="T4" s="4" t="s">
        <v>34</v>
      </c>
      <c r="U4" s="4">
        <v>4151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45170</v>
      </c>
      <c r="G5" s="6">
        <v>45173</v>
      </c>
      <c r="H5" s="4">
        <v>1</v>
      </c>
      <c r="I5" s="4">
        <v>3</v>
      </c>
      <c r="J5" s="4">
        <v>3</v>
      </c>
      <c r="K5" s="4" t="s">
        <v>30</v>
      </c>
      <c r="L5" s="4">
        <v>2611</v>
      </c>
      <c r="M5" s="4">
        <v>2611</v>
      </c>
      <c r="N5" s="4" t="s">
        <v>46</v>
      </c>
      <c r="O5" s="4" t="s">
        <v>32</v>
      </c>
      <c r="P5" s="4" t="s">
        <v>33</v>
      </c>
      <c r="Q5" s="4">
        <v>0</v>
      </c>
      <c r="R5" s="7">
        <v>45161.0000115741</v>
      </c>
      <c r="S5" s="6">
        <v>45188</v>
      </c>
      <c r="T5" s="4" t="s">
        <v>34</v>
      </c>
      <c r="U5" s="4">
        <v>2611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45171</v>
      </c>
      <c r="G6" s="6">
        <v>45173</v>
      </c>
      <c r="H6" s="4">
        <v>1</v>
      </c>
      <c r="I6" s="4">
        <v>2</v>
      </c>
      <c r="J6" s="4">
        <v>2</v>
      </c>
      <c r="K6" s="4" t="s">
        <v>30</v>
      </c>
      <c r="L6" s="4">
        <v>200</v>
      </c>
      <c r="M6" s="4">
        <v>200</v>
      </c>
      <c r="N6" s="4" t="s">
        <v>31</v>
      </c>
      <c r="O6" s="4" t="s">
        <v>32</v>
      </c>
      <c r="P6" s="4" t="s">
        <v>33</v>
      </c>
      <c r="Q6" s="4">
        <v>0</v>
      </c>
      <c r="R6" s="7">
        <v>45170.0000115741</v>
      </c>
      <c r="S6" s="6">
        <v>45188</v>
      </c>
      <c r="T6" s="4" t="s">
        <v>34</v>
      </c>
      <c r="U6" s="4">
        <v>200</v>
      </c>
      <c r="V6" s="4">
        <v>0</v>
      </c>
      <c r="W6" s="4">
        <v>0</v>
      </c>
      <c r="X6" s="4" t="s">
        <v>50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45172</v>
      </c>
      <c r="G7" s="6">
        <v>45173</v>
      </c>
      <c r="H7" s="4">
        <v>1</v>
      </c>
      <c r="I7" s="4">
        <v>1</v>
      </c>
      <c r="J7" s="4">
        <v>1</v>
      </c>
      <c r="K7" s="4" t="s">
        <v>30</v>
      </c>
      <c r="L7" s="4">
        <v>495.6</v>
      </c>
      <c r="M7" s="4">
        <v>495.6</v>
      </c>
      <c r="N7" s="4" t="s">
        <v>54</v>
      </c>
      <c r="O7" s="4" t="s">
        <v>32</v>
      </c>
      <c r="P7" s="4" t="s">
        <v>33</v>
      </c>
      <c r="Q7" s="4">
        <v>0</v>
      </c>
      <c r="R7" s="7">
        <v>45172.0000115741</v>
      </c>
      <c r="S7" s="6">
        <v>45188</v>
      </c>
      <c r="T7" s="4" t="s">
        <v>34</v>
      </c>
      <c r="U7" s="4">
        <v>495.6</v>
      </c>
      <c r="V7" s="4">
        <v>0</v>
      </c>
      <c r="W7" s="4">
        <v>0</v>
      </c>
      <c r="X7" s="4" t="s">
        <v>50</v>
      </c>
      <c r="Y7" s="4" t="s">
        <v>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999226199020958</v>
      </c>
      <c r="B2" s="6">
        <v>45171</v>
      </c>
      <c r="C2" s="6">
        <v>45173</v>
      </c>
      <c r="D2" s="4">
        <v>1706</v>
      </c>
      <c r="E2" s="4">
        <v>1906</v>
      </c>
      <c r="F2" s="4">
        <v>3813176</v>
      </c>
      <c r="G2" s="4">
        <f>D2-E2</f>
        <v>-200</v>
      </c>
      <c r="H2" s="4" t="str">
        <f>$H$1&amp;F2</f>
        <v>，3813176</v>
      </c>
      <c r="I2" s="4" t="s">
        <v>57</v>
      </c>
    </row>
    <row r="3" s="4" customFormat="1" spans="1:9">
      <c r="A3" s="5">
        <v>999226199835351</v>
      </c>
      <c r="B3" s="6">
        <v>45171</v>
      </c>
      <c r="C3" s="6">
        <v>45173</v>
      </c>
      <c r="D3" s="4">
        <v>1706</v>
      </c>
      <c r="E3" s="4" t="str">
        <f>VLOOKUP(A3,HOP!A:L,12,0)</f>
        <v>1706.00</v>
      </c>
      <c r="F3" s="4" t="str">
        <f>VLOOKUP(A3,HOP!A:C,3,0)</f>
        <v>3813465</v>
      </c>
      <c r="G3" s="4">
        <f>D3-E3</f>
        <v>0</v>
      </c>
      <c r="H3" s="4" t="str">
        <f>$H$1&amp;F3</f>
        <v>，3813465</v>
      </c>
      <c r="I3" s="4" t="str">
        <f>VLOOKUP(A3,HOP!A:U,21,0)</f>
        <v>直采</v>
      </c>
    </row>
    <row r="4" s="4" customFormat="1" spans="1:9">
      <c r="A4" s="5">
        <v>999226324374824</v>
      </c>
      <c r="B4" s="6">
        <v>45168</v>
      </c>
      <c r="C4" s="6">
        <v>45173</v>
      </c>
      <c r="D4" s="4">
        <v>4151</v>
      </c>
      <c r="E4" s="4" t="str">
        <f>VLOOKUP(A4,HOP!A:L,12,0)</f>
        <v>4151.00</v>
      </c>
      <c r="F4" s="4" t="str">
        <f>VLOOKUP(A4,HOP!A:C,3,0)</f>
        <v>3825725</v>
      </c>
      <c r="G4" s="4">
        <f>D4-E4</f>
        <v>0</v>
      </c>
      <c r="H4" s="4" t="str">
        <f>$H$1&amp;F4</f>
        <v>，3825725</v>
      </c>
      <c r="I4" s="4" t="str">
        <f>VLOOKUP(A4,HOP!A:U,21,0)</f>
        <v>直采</v>
      </c>
    </row>
    <row r="5" s="4" customFormat="1" spans="1:9">
      <c r="A5" s="5">
        <v>999226326591023</v>
      </c>
      <c r="B5" s="6">
        <v>45170</v>
      </c>
      <c r="C5" s="6">
        <v>45173</v>
      </c>
      <c r="D5" s="4">
        <v>2611</v>
      </c>
      <c r="E5" s="4" t="str">
        <f>VLOOKUP(A5,HOP!A:L,12,0)</f>
        <v>2611.00</v>
      </c>
      <c r="F5" s="4" t="str">
        <f>VLOOKUP(A5,HOP!A:C,3,0)</f>
        <v>3826328</v>
      </c>
      <c r="G5" s="4">
        <f>D5-E5</f>
        <v>0</v>
      </c>
      <c r="H5" s="4" t="str">
        <f>$H$1&amp;F5</f>
        <v>，3826328</v>
      </c>
      <c r="I5" s="4" t="str">
        <f>VLOOKUP(A5,HOP!A:U,21,0)</f>
        <v>直采</v>
      </c>
    </row>
    <row r="6" s="4" customFormat="1" spans="1:10">
      <c r="A6" s="5">
        <v>999226568113161</v>
      </c>
      <c r="B6" s="6">
        <v>45171</v>
      </c>
      <c r="C6" s="6">
        <v>45173</v>
      </c>
      <c r="D6" s="4">
        <v>200</v>
      </c>
      <c r="E6" s="4" t="e">
        <f>VLOOKUP(A6,HOP!A:L,12,0)</f>
        <v>#N/A</v>
      </c>
      <c r="F6" s="4">
        <v>3813176</v>
      </c>
      <c r="G6" s="4" t="e">
        <f>D6-E6</f>
        <v>#N/A</v>
      </c>
      <c r="H6" s="4" t="str">
        <f>$H$1&amp;F6</f>
        <v>，3813176</v>
      </c>
      <c r="I6" s="4" t="s">
        <v>57</v>
      </c>
      <c r="J6" s="4" t="s">
        <v>58</v>
      </c>
    </row>
    <row r="7" s="4" customFormat="1" hidden="1" spans="1:10">
      <c r="A7" s="5">
        <v>999226605507212</v>
      </c>
      <c r="B7" s="6">
        <v>45172</v>
      </c>
      <c r="C7" s="6">
        <v>45173</v>
      </c>
      <c r="D7" s="4">
        <v>495.6</v>
      </c>
      <c r="E7" s="4">
        <v>495.6</v>
      </c>
      <c r="F7" s="8" t="s">
        <v>59</v>
      </c>
      <c r="G7" s="4">
        <f>D7-E7</f>
        <v>0</v>
      </c>
      <c r="H7" s="4" t="str">
        <f>$H$1&amp;F7</f>
        <v>，202309031316230077</v>
      </c>
      <c r="I7" s="4" t="e">
        <f>VLOOKUP(A7,HOP!A:U,21,0)</f>
        <v>#N/A</v>
      </c>
      <c r="J7" s="4">
        <v>9.3</v>
      </c>
    </row>
    <row r="9" spans="4:4">
      <c r="D9" s="4">
        <f>SUM(D2:D8)</f>
        <v>10869.6</v>
      </c>
    </row>
    <row r="15" spans="1:4">
      <c r="A15" s="4" t="s">
        <v>60</v>
      </c>
      <c r="C15" s="4">
        <v>10374</v>
      </c>
      <c r="D15" s="4">
        <v>11113.77</v>
      </c>
    </row>
    <row r="16" spans="1:4">
      <c r="A16" s="4" t="s">
        <v>61</v>
      </c>
      <c r="C16" s="4">
        <v>495.6</v>
      </c>
      <c r="D16" s="4">
        <v>530.94</v>
      </c>
    </row>
    <row r="17" spans="1:4">
      <c r="A17" s="4" t="s">
        <v>62</v>
      </c>
      <c r="C17" s="4">
        <f>SUBTOTAL(9,C15:C16)</f>
        <v>10869.6</v>
      </c>
      <c r="D17" s="4">
        <f>SUBTOTAL(9,D15:D16)</f>
        <v>11644.71</v>
      </c>
    </row>
    <row r="18" spans="1:1">
      <c r="A18" s="4" t="s">
        <v>63</v>
      </c>
    </row>
  </sheetData>
  <autoFilter ref="A1:XFD9">
    <filterColumn colId="8">
      <filters blank="1">
        <filter val="直采"/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  <c r="V1" s="2" t="s">
        <v>82</v>
      </c>
    </row>
    <row r="2" s="1" customFormat="1" spans="1:22">
      <c r="A2" s="3">
        <v>999226326591023</v>
      </c>
      <c r="B2" s="1" t="s">
        <v>83</v>
      </c>
      <c r="C2" s="1" t="s">
        <v>84</v>
      </c>
      <c r="D2" s="1" t="s">
        <v>85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57</v>
      </c>
      <c r="V2" s="1" t="s">
        <v>99</v>
      </c>
    </row>
    <row r="3" s="1" customFormat="1" spans="1:22">
      <c r="A3" s="3">
        <v>999226324374824</v>
      </c>
      <c r="B3" s="1" t="s">
        <v>83</v>
      </c>
      <c r="C3" s="1" t="s">
        <v>100</v>
      </c>
      <c r="D3" s="1" t="s">
        <v>85</v>
      </c>
      <c r="E3" s="1" t="s">
        <v>101</v>
      </c>
      <c r="F3" s="1" t="s">
        <v>102</v>
      </c>
      <c r="G3" s="1" t="s">
        <v>88</v>
      </c>
      <c r="H3" s="1" t="s">
        <v>89</v>
      </c>
      <c r="I3" s="1" t="s">
        <v>103</v>
      </c>
      <c r="J3" s="1" t="s">
        <v>91</v>
      </c>
      <c r="K3" s="1" t="s">
        <v>103</v>
      </c>
      <c r="L3" s="1" t="s">
        <v>103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104</v>
      </c>
      <c r="S3" s="1" t="s">
        <v>97</v>
      </c>
      <c r="T3" s="1" t="s">
        <v>98</v>
      </c>
      <c r="U3" s="1" t="s">
        <v>57</v>
      </c>
      <c r="V3" s="1" t="s">
        <v>99</v>
      </c>
    </row>
    <row r="4" s="1" customFormat="1" spans="1:22">
      <c r="A4" s="3">
        <v>999226199835351</v>
      </c>
      <c r="B4" s="1" t="s">
        <v>105</v>
      </c>
      <c r="C4" s="1" t="s">
        <v>106</v>
      </c>
      <c r="D4" s="1" t="s">
        <v>85</v>
      </c>
      <c r="E4" s="1" t="s">
        <v>107</v>
      </c>
      <c r="F4" s="1" t="s">
        <v>108</v>
      </c>
      <c r="G4" s="1" t="s">
        <v>88</v>
      </c>
      <c r="H4" s="1" t="s">
        <v>89</v>
      </c>
      <c r="I4" s="1" t="s">
        <v>109</v>
      </c>
      <c r="J4" s="1" t="s">
        <v>91</v>
      </c>
      <c r="K4" s="1" t="s">
        <v>109</v>
      </c>
      <c r="L4" s="1" t="s">
        <v>109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110</v>
      </c>
      <c r="S4" s="1" t="s">
        <v>97</v>
      </c>
      <c r="T4" s="1" t="s">
        <v>98</v>
      </c>
      <c r="U4" s="1" t="s">
        <v>57</v>
      </c>
      <c r="V4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2023-09-19T01:22:07Z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