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<sst xmlns="http://schemas.openxmlformats.org/spreadsheetml/2006/main" count="88" uniqueCount="77">
  <si>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</si>
  <si>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</si>
  <si>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</si>
  <si>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</si>
  <si>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</si>
  <si>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</si>
  <si>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</si>
  <si>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</si>
  <si>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</si>
  <si>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</si>
  <si>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</si>
  <si>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</si>
  <si>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</si>
  <si>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</si>
  <si>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</si>
  <si>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</si>
  <si>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</si>
  <si>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</si>
  <si>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</si>
  <si>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</si>
  <si>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</si>
  <si>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</si>
  <si>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</si>
  <si>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</si>
  <si>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</si>
  <si>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999226347224510	</t>
  </si>
  <si>
    <t>Ctrip</t>
  </si>
  <si>
    <t>正常</t>
  </si>
  <si>
    <t>[广州]广州珀丽酒店(76255406)</t>
  </si>
  <si>
    <t>豪华双床房&lt;至多8间&gt;&lt;2人入住&gt;</t>
  </si>
  <si>
    <t>CNY</t>
  </si>
  <si>
    <t>杨国宏</t>
  </si>
  <si>
    <t>CA13744230919CNY</t>
  </si>
  <si>
    <t>未提现</t>
  </si>
  <si>
    <t>携程开票</t>
  </si>
  <si>
    <t xml:space="preserve">3835602	</t>
  </si>
  <si>
    <t xml:space="preserve">	</t>
  </si>
  <si>
    <t>，</t>
  </si>
  <si>
    <t>842 CNY</t>
  </si>
  <si>
    <t>A230919090532481</t>
  </si>
  <si>
    <t>总计：842元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</si>
  <si>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</si>
  <si>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</si>
  <si>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</si>
  <si>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</si>
  <si>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</si>
  <si>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</si>
  <si>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</si>
  <si>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</si>
  <si>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</si>
  <si>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</si>
  <si>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</si>
  <si>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</si>
  <si>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</si>
  <si>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</si>
  <si>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</si>
  <si>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</si>
  <si>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</si>
  <si>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</si>
  <si>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</si>
  <si>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2023-08-25</t>
  </si>
  <si>
    <t>3835602</t>
  </si>
  <si>
    <t>广州珀丽酒店</t>
  </si>
  <si>
    <t>2023-09-01</t>
  </si>
  <si>
    <t>2023-09-04</t>
  </si>
  <si>
    <t>退房日月结</t>
  </si>
  <si>
    <t>842.00</t>
  </si>
  <si>
    <t>RMB</t>
  </si>
  <si>
    <t>0</t>
  </si>
  <si>
    <t>0.00</t>
  </si>
  <si>
    <t>携程汇登国内直连</t>
  </si>
  <si>
    <t>01.011264</t>
  </si>
  <si>
    <t>2023-08-25 19:10:17</t>
  </si>
  <si>
    <t>否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</si>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</sst>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45170</v>
      </c>
      <c r="G2" s="6">
        <v>45173</v>
      </c>
      <c r="H2" s="4">
        <v>1</v>
      </c>
      <c r="I2" s="4">
        <v>3</v>
      </c>
      <c r="J2" s="4">
        <v>3</v>
      </c>
      <c r="K2" s="4" t="s">
        <v>30</v>
      </c>
      <c r="L2" s="4">
        <v>842</v>
      </c>
      <c r="M2" s="4">
        <v>842</v>
      </c>
      <c r="N2" s="4" t="s">
        <v>31</v>
      </c>
      <c r="O2" s="4" t="s">
        <v>32</v>
      </c>
      <c r="P2" s="4" t="s">
        <v>33</v>
      </c>
      <c r="Q2" s="4">
        <v>0</v>
      </c>
      <c r="R2" s="7">
        <v>45163</v>
      </c>
      <c r="S2" s="6">
        <v>45188</v>
      </c>
      <c r="T2" s="4" t="s">
        <v>34</v>
      </c>
      <c r="U2" s="4">
        <v>842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" defaultRowHeight="13.5"/>
  <cols>
    <col min="1" max="1" width="12.625" style="4"/>
    <col min="2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999226347224510</v>
      </c>
      <c r="B2" s="6">
        <v>45170</v>
      </c>
      <c r="C2" s="6">
        <v>45173</v>
      </c>
      <c r="D2" s="4">
        <v>842</v>
      </c>
      <c r="E2" s="4" t="str">
        <f>VLOOKUP(A2,HOP!A:L,12,0)</f>
        <v>842.00</v>
      </c>
      <c r="F2" s="4" t="str">
        <f>VLOOKUP(A2,HOP!A:C,3,0)</f>
        <v>3835602</v>
      </c>
      <c r="G2" s="4">
        <f>D2-E2</f>
        <v>0</v>
      </c>
      <c r="H2" s="4" t="str">
        <f>$H$1&amp;F2</f>
        <v>，3835602</v>
      </c>
      <c r="I2" s="4" t="str">
        <f>VLOOKUP(A2,HOP!A:U,21,0)</f>
        <v>直连</v>
      </c>
    </row>
    <row r="4" spans="4:4">
      <c r="D4" s="4" t="s">
        <v>38</v>
      </c>
    </row>
    <row r="9" spans="1:1">
      <c r="A9" s="4" t="s">
        <v>39</v>
      </c>
    </row>
    <row r="10" spans="1:1">
      <c r="A10" s="4" t="s">
        <v>40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999226347224510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63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2023-09-19T01:06:27Z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