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<sst xmlns="http://schemas.openxmlformats.org/spreadsheetml/2006/main" count="148" uniqueCount="100">
  <si>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</si>
  <si>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</si>
  <si>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</si>
  <si>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</si>
  <si>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</si>
  <si>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</si>
  <si>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</si>
  <si>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</si>
  <si>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</si>
  <si>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</si>
  <si>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</si>
  <si>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</si>
  <si>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</si>
  <si>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</si>
  <si>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</si>
  <si>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</si>
  <si>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</si>
  <si>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</si>
  <si>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</si>
  <si>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</si>
  <si>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</si>
  <si>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</si>
  <si>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</si>
  <si>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</si>
  <si>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</si>
  <si>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999226120302616	</t>
  </si>
  <si>
    <t>Ctrip</t>
  </si>
  <si>
    <t>正常</t>
  </si>
  <si>
    <t>[香港]香港九龙海湾酒店(Kowloon Harbourfront Hotel)(25665271)</t>
  </si>
  <si>
    <t>双卧室城景套房(至少提前7天预订)(至少连住2晚及以上)&lt;三人入住&gt;&lt;内宾&gt;&lt;无早&gt;</t>
  </si>
  <si>
    <t>CNY</t>
  </si>
  <si>
    <t>LIU/CHANG,CHEN/JIE,YUAN/TIANYI</t>
  </si>
  <si>
    <t>CA363230920CNY</t>
  </si>
  <si>
    <t>未提现</t>
  </si>
  <si>
    <t>携程开票</t>
  </si>
  <si>
    <t xml:space="preserve">3797232	</t>
  </si>
  <si>
    <t xml:space="preserve">	</t>
  </si>
  <si>
    <t xml:space="preserve">999226365397585	</t>
  </si>
  <si>
    <t>[香港]香港都会海逸酒店(Harbour Plaza Metropolis)(5347164)</t>
  </si>
  <si>
    <t>高级房(至少提前7天预订)(至少连住2晚及以上)&lt;双人入住&gt;&lt;内宾&gt;&lt;无早&gt;</t>
  </si>
  <si>
    <t>Feng/Jingyan,Feng/Yanna</t>
  </si>
  <si>
    <t xml:space="preserve">3845577	</t>
  </si>
  <si>
    <t xml:space="preserve">999226608718002	</t>
  </si>
  <si>
    <t>[梅州]梅州白天鹅迎宾馆(100697959)</t>
  </si>
  <si>
    <t>商务江景大床房&lt;超值特惠&gt;&lt;双人入住&gt;&lt;日历房套餐高价值&gt;&lt;单早&gt;&lt;新酒店礼盒&gt;</t>
  </si>
  <si>
    <t>李维嘉</t>
  </si>
  <si>
    <t xml:space="preserve">999226620449464	</t>
  </si>
  <si>
    <t>商务江景双床房&lt;特惠促销&gt;&lt;双人入住&gt;&lt;双早&gt;&lt;日历房套餐高价值&gt;&lt;新酒店礼盒&gt;</t>
  </si>
  <si>
    <t>秦振武</t>
  </si>
  <si>
    <t>，</t>
  </si>
  <si>
    <t>202309032058290068</t>
  </si>
  <si>
    <t>202309041559070076</t>
  </si>
  <si>
    <t>A230920142703481</t>
  </si>
  <si>
    <t>房集：i230920142542 599.2元</t>
  </si>
  <si>
    <t>CNY / HKD 当前参考汇率: 1.069784906</t>
  </si>
  <si>
    <t>总计： 4957.2 CNY/
5303.14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</si>
  <si>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</si>
  <si>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</si>
  <si>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</si>
  <si>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</si>
  <si>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</si>
  <si>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</si>
  <si>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</si>
  <si>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</si>
  <si>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</si>
  <si>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</si>
  <si>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</si>
  <si>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</si>
  <si>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</si>
  <si>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</si>
  <si>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</si>
  <si>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</si>
  <si>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</si>
  <si>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</si>
  <si>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</si>
  <si>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2023-08-27</t>
  </si>
  <si>
    <t>3845577</t>
  </si>
  <si>
    <t>香港都会海逸酒店</t>
  </si>
  <si>
    <t>Feng Jingyan,Feng Yanna</t>
  </si>
  <si>
    <t>2023-09-03</t>
  </si>
  <si>
    <t>2023-09-05</t>
  </si>
  <si>
    <t>退房日周结</t>
  </si>
  <si>
    <t>1498.00</t>
  </si>
  <si>
    <t>RMB</t>
  </si>
  <si>
    <t>0</t>
  </si>
  <si>
    <t>0.00</t>
  </si>
  <si>
    <t>携程国内直连(DD)</t>
  </si>
  <si>
    <t>01.011249</t>
  </si>
  <si>
    <t>2023-08-28 14:46:48</t>
  </si>
  <si>
    <t>否</t>
  </si>
  <si>
    <t>汇智国际旅游发展有限公司</t>
  </si>
  <si>
    <t>直采</t>
  </si>
  <si>
    <t>中国</t>
  </si>
  <si>
    <t>2023-08-17</t>
  </si>
  <si>
    <t>3797232</t>
  </si>
  <si>
    <t>香港九龙海湾酒店</t>
  </si>
  <si>
    <t>LIU CHANG,CHEN JIE,YUAN TIANYI</t>
  </si>
  <si>
    <t>2023-09-02</t>
  </si>
  <si>
    <t>2860.00</t>
  </si>
  <si>
    <t>2023-08-18 16:06:58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</si>
</sst>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15</xdr:col>
      <xdr:colOff>142875</xdr:colOff>
      <xdr:row>51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763250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45171</v>
      </c>
      <c r="G2" s="6">
        <v>45174</v>
      </c>
      <c r="H2" s="4">
        <v>1</v>
      </c>
      <c r="I2" s="4">
        <v>3</v>
      </c>
      <c r="J2" s="4">
        <v>3</v>
      </c>
      <c r="K2" s="4" t="s">
        <v>30</v>
      </c>
      <c r="L2" s="4">
        <v>2860</v>
      </c>
      <c r="M2" s="4">
        <v>2860</v>
      </c>
      <c r="N2" s="4" t="s">
        <v>31</v>
      </c>
      <c r="O2" s="4" t="s">
        <v>32</v>
      </c>
      <c r="P2" s="4" t="s">
        <v>33</v>
      </c>
      <c r="Q2" s="4">
        <v>0</v>
      </c>
      <c r="R2" s="7">
        <v>45155.0000115741</v>
      </c>
      <c r="S2" s="6">
        <v>45189</v>
      </c>
      <c r="T2" s="4" t="s">
        <v>34</v>
      </c>
      <c r="U2" s="4">
        <v>2860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45172</v>
      </c>
      <c r="G3" s="6">
        <v>45174</v>
      </c>
      <c r="H3" s="4">
        <v>1</v>
      </c>
      <c r="I3" s="4">
        <v>2</v>
      </c>
      <c r="J3" s="4">
        <v>2</v>
      </c>
      <c r="K3" s="4" t="s">
        <v>30</v>
      </c>
      <c r="L3" s="4">
        <v>1498</v>
      </c>
      <c r="M3" s="4">
        <v>1498</v>
      </c>
      <c r="N3" s="4" t="s">
        <v>40</v>
      </c>
      <c r="O3" s="4" t="s">
        <v>32</v>
      </c>
      <c r="P3" s="4" t="s">
        <v>33</v>
      </c>
      <c r="Q3" s="4">
        <v>0</v>
      </c>
      <c r="R3" s="7">
        <v>45165</v>
      </c>
      <c r="S3" s="6">
        <v>45189</v>
      </c>
      <c r="T3" s="4" t="s">
        <v>34</v>
      </c>
      <c r="U3" s="4">
        <v>1498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45173</v>
      </c>
      <c r="G4" s="6">
        <v>45174</v>
      </c>
      <c r="H4" s="4">
        <v>1</v>
      </c>
      <c r="I4" s="4">
        <v>1</v>
      </c>
      <c r="J4" s="4">
        <v>1</v>
      </c>
      <c r="K4" s="4" t="s">
        <v>30</v>
      </c>
      <c r="L4" s="4">
        <v>294</v>
      </c>
      <c r="M4" s="4">
        <v>294</v>
      </c>
      <c r="N4" s="4" t="s">
        <v>45</v>
      </c>
      <c r="O4" s="4" t="s">
        <v>32</v>
      </c>
      <c r="P4" s="4" t="s">
        <v>33</v>
      </c>
      <c r="Q4" s="4">
        <v>0</v>
      </c>
      <c r="R4" s="7">
        <v>45172</v>
      </c>
      <c r="S4" s="6">
        <v>45189</v>
      </c>
      <c r="T4" s="4" t="s">
        <v>34</v>
      </c>
      <c r="U4" s="4">
        <v>294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43</v>
      </c>
      <c r="E5" s="4" t="s">
        <v>47</v>
      </c>
      <c r="F5" s="6">
        <v>45173</v>
      </c>
      <c r="G5" s="6">
        <v>45174</v>
      </c>
      <c r="H5" s="4">
        <v>1</v>
      </c>
      <c r="I5" s="4">
        <v>1</v>
      </c>
      <c r="J5" s="4">
        <v>1</v>
      </c>
      <c r="K5" s="4" t="s">
        <v>30</v>
      </c>
      <c r="L5" s="4">
        <v>305.2</v>
      </c>
      <c r="M5" s="4">
        <v>305.2</v>
      </c>
      <c r="N5" s="4" t="s">
        <v>48</v>
      </c>
      <c r="O5" s="4" t="s">
        <v>32</v>
      </c>
      <c r="P5" s="4" t="s">
        <v>33</v>
      </c>
      <c r="Q5" s="4">
        <v>0</v>
      </c>
      <c r="R5" s="7">
        <v>45173.0000115741</v>
      </c>
      <c r="S5" s="6">
        <v>45189</v>
      </c>
      <c r="T5" s="4" t="s">
        <v>34</v>
      </c>
      <c r="U5" s="4">
        <v>305.2</v>
      </c>
      <c r="V5" s="4">
        <v>0</v>
      </c>
      <c r="W5" s="4">
        <v>0</v>
      </c>
      <c r="X5" s="4" t="s">
        <v>36</v>
      </c>
      <c r="Y5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A15" sqref="A15:D18"/>
    </sheetView>
  </sheetViews>
  <sheetFormatPr defaultColWidth="9" defaultRowHeight="13.5"/>
  <cols>
    <col min="1" max="1" width="12.625" style="4"/>
    <col min="2" max="3" width="9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</v>
      </c>
    </row>
    <row r="2" s="4" customFormat="1" spans="1:9">
      <c r="A2" s="5">
        <v>999226120302616</v>
      </c>
      <c r="B2" s="6">
        <v>45171</v>
      </c>
      <c r="C2" s="6">
        <v>45174</v>
      </c>
      <c r="D2" s="4">
        <v>2860</v>
      </c>
      <c r="E2" s="4" t="str">
        <f>VLOOKUP(A2,HOP!A:L,12,0)</f>
        <v>2860.00</v>
      </c>
      <c r="F2" s="4" t="str">
        <f>VLOOKUP(A2,HOP!A:C,3,0)</f>
        <v>3797232</v>
      </c>
      <c r="G2" s="4">
        <f>D2-E2</f>
        <v>0</v>
      </c>
      <c r="H2" s="4" t="str">
        <f>$H$1&amp;F2</f>
        <v>，3797232</v>
      </c>
      <c r="I2" s="4" t="str">
        <f>VLOOKUP(A2,HOP!A:U,21,0)</f>
        <v>直采</v>
      </c>
    </row>
    <row r="3" s="4" customFormat="1" spans="1:9">
      <c r="A3" s="5">
        <v>999226365397585</v>
      </c>
      <c r="B3" s="6">
        <v>45172</v>
      </c>
      <c r="C3" s="6">
        <v>45174</v>
      </c>
      <c r="D3" s="4">
        <v>1498</v>
      </c>
      <c r="E3" s="4" t="str">
        <f>VLOOKUP(A3,HOP!A:L,12,0)</f>
        <v>1498.00</v>
      </c>
      <c r="F3" s="4" t="str">
        <f>VLOOKUP(A3,HOP!A:C,3,0)</f>
        <v>3845577</v>
      </c>
      <c r="G3" s="4">
        <f>D3-E3</f>
        <v>0</v>
      </c>
      <c r="H3" s="4" t="str">
        <f>$H$1&amp;F3</f>
        <v>，3845577</v>
      </c>
      <c r="I3" s="4" t="str">
        <f>VLOOKUP(A3,HOP!A:U,21,0)</f>
        <v>直采</v>
      </c>
    </row>
    <row r="4" s="4" customFormat="1" spans="1:10">
      <c r="A4" s="5">
        <v>999226608718002</v>
      </c>
      <c r="B4" s="6">
        <v>45173</v>
      </c>
      <c r="C4" s="6">
        <v>45174</v>
      </c>
      <c r="D4" s="4">
        <v>294</v>
      </c>
      <c r="E4" s="4">
        <v>294</v>
      </c>
      <c r="F4" s="8" t="s">
        <v>50</v>
      </c>
      <c r="G4" s="4">
        <f>D4-E4</f>
        <v>0</v>
      </c>
      <c r="H4" s="4" t="str">
        <f>$H$1&amp;F4</f>
        <v>，202309032058290068</v>
      </c>
      <c r="I4" s="4" t="e">
        <f>VLOOKUP(A4,HOP!A:U,21,0)</f>
        <v>#N/A</v>
      </c>
      <c r="J4" s="4">
        <v>9.3</v>
      </c>
    </row>
    <row r="5" s="4" customFormat="1" spans="1:10">
      <c r="A5" s="5">
        <v>999226620449464</v>
      </c>
      <c r="B5" s="6">
        <v>45173</v>
      </c>
      <c r="C5" s="6">
        <v>45174</v>
      </c>
      <c r="D5" s="4">
        <v>305.2</v>
      </c>
      <c r="E5" s="4">
        <v>305.2</v>
      </c>
      <c r="F5" s="8" t="s">
        <v>51</v>
      </c>
      <c r="G5" s="4">
        <f>D5-E5</f>
        <v>0</v>
      </c>
      <c r="H5" s="4" t="str">
        <f>$H$1&amp;F5</f>
        <v>，202309041559070076</v>
      </c>
      <c r="I5" s="4" t="e">
        <f>VLOOKUP(A5,HOP!A:U,21,0)</f>
        <v>#N/A</v>
      </c>
      <c r="J5" s="4">
        <v>9.4</v>
      </c>
    </row>
    <row r="7" spans="4:4">
      <c r="D7" s="4">
        <f>SUM(D2:D6)</f>
        <v>4957.2</v>
      </c>
    </row>
    <row r="15" spans="1:4">
      <c r="A15" s="4" t="s">
        <v>52</v>
      </c>
      <c r="C15" s="4">
        <v>4358</v>
      </c>
      <c r="D15" s="4">
        <v>4662.12</v>
      </c>
    </row>
    <row r="16" spans="1:4">
      <c r="A16" s="4" t="s">
        <v>53</v>
      </c>
      <c r="C16" s="4">
        <v>599.2</v>
      </c>
      <c r="D16" s="4">
        <v>641.02</v>
      </c>
    </row>
    <row r="17" spans="1:4">
      <c r="A17" s="4" t="s">
        <v>54</v>
      </c>
      <c r="C17" s="4">
        <f>SUM(C15:C16)</f>
        <v>4957.2</v>
      </c>
      <c r="D17" s="4">
        <f>SUM(D15:D16)</f>
        <v>5303.14</v>
      </c>
    </row>
    <row r="18" spans="1:1">
      <c r="A18" s="4" t="s">
        <v>55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56</v>
      </c>
      <c r="B1" s="2" t="s">
        <v>57</v>
      </c>
      <c r="C1" s="2" t="s">
        <v>58</v>
      </c>
      <c r="D1" s="2" t="s">
        <v>59</v>
      </c>
      <c r="E1" s="2" t="s">
        <v>13</v>
      </c>
      <c r="F1" s="2" t="s">
        <v>5</v>
      </c>
      <c r="G1" s="2" t="s">
        <v>6</v>
      </c>
      <c r="H1" s="2" t="s">
        <v>60</v>
      </c>
      <c r="I1" s="2" t="s">
        <v>61</v>
      </c>
      <c r="J1" s="2" t="s">
        <v>62</v>
      </c>
      <c r="K1" s="2" t="s">
        <v>63</v>
      </c>
      <c r="L1" s="2" t="s">
        <v>64</v>
      </c>
      <c r="M1" s="2" t="s">
        <v>65</v>
      </c>
      <c r="N1" s="2" t="s">
        <v>66</v>
      </c>
      <c r="O1" s="2" t="s">
        <v>67</v>
      </c>
      <c r="P1" s="2" t="s">
        <v>68</v>
      </c>
      <c r="Q1" s="2" t="s">
        <v>69</v>
      </c>
      <c r="R1" s="2" t="s">
        <v>70</v>
      </c>
      <c r="S1" s="2" t="s">
        <v>71</v>
      </c>
      <c r="T1" s="2" t="s">
        <v>72</v>
      </c>
      <c r="U1" s="2" t="s">
        <v>73</v>
      </c>
      <c r="V1" s="2" t="s">
        <v>74</v>
      </c>
    </row>
    <row r="2" s="1" customFormat="1" spans="1:22">
      <c r="A2" s="3">
        <v>999226365397585</v>
      </c>
      <c r="B2" s="1" t="s">
        <v>75</v>
      </c>
      <c r="C2" s="1" t="s">
        <v>76</v>
      </c>
      <c r="D2" s="1" t="s">
        <v>77</v>
      </c>
      <c r="E2" s="1" t="s">
        <v>78</v>
      </c>
      <c r="F2" s="1" t="s">
        <v>79</v>
      </c>
      <c r="G2" s="1" t="s">
        <v>80</v>
      </c>
      <c r="H2" s="1" t="s">
        <v>81</v>
      </c>
      <c r="I2" s="1" t="s">
        <v>82</v>
      </c>
      <c r="J2" s="1" t="s">
        <v>83</v>
      </c>
      <c r="K2" s="1" t="s">
        <v>82</v>
      </c>
      <c r="L2" s="1" t="s">
        <v>82</v>
      </c>
      <c r="M2" s="1" t="s">
        <v>84</v>
      </c>
      <c r="N2" s="1" t="s">
        <v>84</v>
      </c>
      <c r="O2" s="1" t="s">
        <v>85</v>
      </c>
      <c r="P2" s="1" t="s">
        <v>86</v>
      </c>
      <c r="Q2" s="1" t="s">
        <v>87</v>
      </c>
      <c r="R2" s="1" t="s">
        <v>88</v>
      </c>
      <c r="S2" s="1" t="s">
        <v>89</v>
      </c>
      <c r="T2" s="1" t="s">
        <v>90</v>
      </c>
      <c r="U2" s="1" t="s">
        <v>91</v>
      </c>
      <c r="V2" s="1" t="s">
        <v>92</v>
      </c>
    </row>
    <row r="3" s="1" customFormat="1" spans="1:22">
      <c r="A3" s="3">
        <v>999226120302616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80</v>
      </c>
      <c r="H3" s="1" t="s">
        <v>81</v>
      </c>
      <c r="I3" s="1" t="s">
        <v>98</v>
      </c>
      <c r="J3" s="1" t="s">
        <v>83</v>
      </c>
      <c r="K3" s="1" t="s">
        <v>98</v>
      </c>
      <c r="L3" s="1" t="s">
        <v>98</v>
      </c>
      <c r="M3" s="1" t="s">
        <v>84</v>
      </c>
      <c r="N3" s="1" t="s">
        <v>84</v>
      </c>
      <c r="O3" s="1" t="s">
        <v>85</v>
      </c>
      <c r="P3" s="1" t="s">
        <v>86</v>
      </c>
      <c r="Q3" s="1" t="s">
        <v>87</v>
      </c>
      <c r="R3" s="1" t="s">
        <v>99</v>
      </c>
      <c r="S3" s="1" t="s">
        <v>89</v>
      </c>
      <c r="T3" s="1" t="s">
        <v>90</v>
      </c>
      <c r="U3" s="1" t="s">
        <v>91</v>
      </c>
      <c r="V3" s="1" t="s">
        <v>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2023-09-20T06:28:33Z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