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<sst xmlns="http://schemas.openxmlformats.org/spreadsheetml/2006/main" count="88" uniqueCount="77">
  <si>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</si>
  <si>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</si>
  <si>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</si>
  <si>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</si>
  <si>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</si>
  <si>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</si>
  <si>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</si>
  <si>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</si>
  <si>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</si>
  <si>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</si>
  <si>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</si>
  <si>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</si>
  <si>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</si>
  <si>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</si>
  <si>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</si>
  <si>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</si>
  <si>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</si>
  <si>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</si>
  <si>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</si>
  <si>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</si>
  <si>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</si>
  <si>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</si>
  <si>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</si>
  <si>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</si>
  <si>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</si>
  <si>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999226609393531	</t>
  </si>
  <si>
    <t>Ctrip</t>
  </si>
  <si>
    <t>正常</t>
  </si>
  <si>
    <t>[张家界]张家界新琵琶溪宾馆(80250134)</t>
  </si>
  <si>
    <t>高级标准间&lt;2人入住&gt;&lt;早餐&gt;</t>
  </si>
  <si>
    <t>CNY</t>
  </si>
  <si>
    <t>戚菁</t>
  </si>
  <si>
    <t>CA13744230920CNY</t>
  </si>
  <si>
    <t>未提现</t>
  </si>
  <si>
    <t>携程开票</t>
  </si>
  <si>
    <t xml:space="preserve">3878869	</t>
  </si>
  <si>
    <t xml:space="preserve">	</t>
  </si>
  <si>
    <t>，</t>
  </si>
  <si>
    <t>221 CNY</t>
  </si>
  <si>
    <t>A230920141700481</t>
  </si>
  <si>
    <t>总计：221元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</si>
  <si>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</si>
  <si>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</si>
  <si>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</si>
  <si>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</si>
  <si>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</si>
  <si>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</si>
  <si>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</si>
  <si>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</si>
  <si>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</si>
  <si>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</si>
  <si>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</si>
  <si>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</si>
  <si>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</si>
  <si>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</si>
  <si>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</si>
  <si>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</si>
  <si>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</si>
  <si>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</si>
  <si>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</si>
  <si>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2023-09-03</t>
  </si>
  <si>
    <t>3878869</t>
  </si>
  <si>
    <t>张家界新琵琶溪宾馆</t>
  </si>
  <si>
    <t>2023-09-04</t>
  </si>
  <si>
    <t>2023-09-05</t>
  </si>
  <si>
    <t>退房日月结</t>
  </si>
  <si>
    <t>221.00</t>
  </si>
  <si>
    <t>RMB</t>
  </si>
  <si>
    <t>0</t>
  </si>
  <si>
    <t>0.00</t>
  </si>
  <si>
    <t>携程汇登国内直连</t>
  </si>
  <si>
    <t>01.011264</t>
  </si>
  <si>
    <t>2023-09-03 22:36:34</t>
  </si>
  <si>
    <t>否</t>
  </si>
  <si>
    <t>广州汇登信息科技有限公司</t>
  </si>
  <si>
    <t>直连</t>
  </si>
  <si>
    <t>中国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</si>
</sst>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45173</v>
      </c>
      <c r="G2" s="6">
        <v>45174</v>
      </c>
      <c r="H2" s="4">
        <v>1</v>
      </c>
      <c r="I2" s="4">
        <v>1</v>
      </c>
      <c r="J2" s="4">
        <v>1</v>
      </c>
      <c r="K2" s="4" t="s">
        <v>30</v>
      </c>
      <c r="L2" s="4">
        <v>221</v>
      </c>
      <c r="M2" s="4">
        <v>221</v>
      </c>
      <c r="N2" s="4" t="s">
        <v>31</v>
      </c>
      <c r="O2" s="4" t="s">
        <v>32</v>
      </c>
      <c r="P2" s="4" t="s">
        <v>33</v>
      </c>
      <c r="Q2" s="4">
        <v>0</v>
      </c>
      <c r="R2" s="7">
        <v>45172</v>
      </c>
      <c r="S2" s="6">
        <v>45189</v>
      </c>
      <c r="T2" s="4" t="s">
        <v>34</v>
      </c>
      <c r="U2" s="4">
        <v>221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" defaultRowHeight="13.5"/>
  <cols>
    <col min="1" max="1" width="12.625" style="4"/>
    <col min="2" max="3" width="9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999226609393531</v>
      </c>
      <c r="B2" s="6">
        <v>45173</v>
      </c>
      <c r="C2" s="6">
        <v>45174</v>
      </c>
      <c r="D2" s="4">
        <v>221</v>
      </c>
      <c r="E2" s="4" t="str">
        <f>VLOOKUP(A2,HOP!A:L,12,0)</f>
        <v>221.00</v>
      </c>
      <c r="F2" s="4" t="str">
        <f>VLOOKUP(A2,HOP!A:C,3,0)</f>
        <v>3878869</v>
      </c>
      <c r="G2" s="4">
        <f>D2-E2</f>
        <v>0</v>
      </c>
      <c r="H2" s="4" t="str">
        <f>$H$1&amp;F2</f>
        <v>，3878869</v>
      </c>
      <c r="I2" s="4" t="str">
        <f>VLOOKUP(A2,HOP!A:U,21,0)</f>
        <v>直连</v>
      </c>
    </row>
    <row r="4" spans="4:4">
      <c r="D4" s="4" t="s">
        <v>38</v>
      </c>
    </row>
    <row r="9" spans="1:1">
      <c r="A9" s="4" t="s">
        <v>39</v>
      </c>
    </row>
    <row r="10" spans="1:1">
      <c r="A10" s="4" t="s">
        <v>40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999226609393531</v>
      </c>
      <c r="B2" s="1" t="s">
        <v>60</v>
      </c>
      <c r="C2" s="1" t="s">
        <v>61</v>
      </c>
      <c r="D2" s="1" t="s">
        <v>62</v>
      </c>
      <c r="E2" s="1" t="s">
        <v>31</v>
      </c>
      <c r="F2" s="1" t="s">
        <v>63</v>
      </c>
      <c r="G2" s="1" t="s">
        <v>64</v>
      </c>
      <c r="H2" s="1" t="s">
        <v>65</v>
      </c>
      <c r="I2" s="1" t="s">
        <v>66</v>
      </c>
      <c r="J2" s="1" t="s">
        <v>67</v>
      </c>
      <c r="K2" s="1" t="s">
        <v>66</v>
      </c>
      <c r="L2" s="1" t="s">
        <v>66</v>
      </c>
      <c r="M2" s="1" t="s">
        <v>68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 t="s">
        <v>74</v>
      </c>
      <c r="U2" s="1" t="s">
        <v>75</v>
      </c>
      <c r="V2" s="1" t="s">
        <v>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2023-09-20T06:18:02Z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