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<sst xmlns="http://schemas.openxmlformats.org/spreadsheetml/2006/main" count="192" uniqueCount="108">
  <si>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</si>
  <si>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</si>
  <si>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</si>
  <si>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</si>
  <si>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</si>
  <si>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</si>
  <si>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</si>
  <si>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</si>
  <si>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</si>
  <si>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</si>
  <si>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</si>
  <si>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</si>
  <si>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</si>
  <si>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</si>
  <si>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</si>
  <si>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</si>
  <si>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</si>
  <si>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</si>
  <si>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</si>
  <si>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</si>
  <si>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</si>
  <si>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</si>
  <si>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</si>
  <si>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</si>
  <si>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</si>
  <si>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999226347859834	</t>
  </si>
  <si>
    <t>Ctrip</t>
  </si>
  <si>
    <t>正常</t>
  </si>
  <si>
    <t>[香港]香港都会海逸酒店(Harbour Plaza Metropolis)(5347164)</t>
  </si>
  <si>
    <t>高级房(至少提前7天预订)(至少连住2晚及以上)&lt;双人入住&gt;&lt;内宾&gt;&lt;无早&gt;</t>
  </si>
  <si>
    <t>CNY</t>
  </si>
  <si>
    <t>CHEN/LINGLI,HUANG/MENGKE</t>
  </si>
  <si>
    <t>CA363230921CNY</t>
  </si>
  <si>
    <t>未提现</t>
  </si>
  <si>
    <t>携程开票</t>
  </si>
  <si>
    <t xml:space="preserve">	</t>
  </si>
  <si>
    <t xml:space="preserve">999226359090027	</t>
  </si>
  <si>
    <t>LI/JUNSHAN,QIU/SUIQIONG,LU/MEi Ling</t>
  </si>
  <si>
    <t xml:space="preserve">3841663	</t>
  </si>
  <si>
    <t xml:space="preserve">6286805	</t>
  </si>
  <si>
    <t xml:space="preserve">999226487075566	</t>
  </si>
  <si>
    <t>SHI/HAOYUAN,ZHAO/RONG</t>
  </si>
  <si>
    <t xml:space="preserve">3849984	</t>
  </si>
  <si>
    <t xml:space="preserve">6287200	</t>
  </si>
  <si>
    <t xml:space="preserve">999226567095566	</t>
  </si>
  <si>
    <t>[梅州]梅州昌盛豪生大酒店(45834822)</t>
  </si>
  <si>
    <t>柚见汝——非遗大床房&lt;超值特惠&gt;&lt;双人入住&gt;&lt;双早&gt;</t>
  </si>
  <si>
    <t>赖倩</t>
  </si>
  <si>
    <t>取消</t>
  </si>
  <si>
    <t xml:space="preserve">999226625878298	</t>
  </si>
  <si>
    <t>[梅州]梅州麓湖山酒店(67856423)</t>
  </si>
  <si>
    <t>豪华大床房&lt;双人入住&gt;&lt;升级特惠&gt;&lt;双早&gt;</t>
  </si>
  <si>
    <t>黄木强,陆茂伟,蔡秋强,苏秋鑫,邱瑞波,林潮深,王志刚</t>
  </si>
  <si>
    <t xml:space="preserve">2993503	</t>
  </si>
  <si>
    <t>，</t>
  </si>
  <si>
    <t>202309050843420025</t>
  </si>
  <si>
    <t>A230921093147481</t>
  </si>
  <si>
    <t>房集：i230921092019 2156元</t>
  </si>
  <si>
    <t>CNY / HKD 当前参考汇率: 1.06879144</t>
  </si>
  <si>
    <t>总计： 10395 CNY/
11110.09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</si>
  <si>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</si>
  <si>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</si>
  <si>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</si>
  <si>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</si>
  <si>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</si>
  <si>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</si>
  <si>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</si>
  <si>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</si>
  <si>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</si>
  <si>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</si>
  <si>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</si>
  <si>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</si>
  <si>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</si>
  <si>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</si>
  <si>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</si>
  <si>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</si>
  <si>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</si>
  <si>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</si>
  <si>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</si>
  <si>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2023-08-28</t>
  </si>
  <si>
    <t>3849984</t>
  </si>
  <si>
    <t>香港都会海逸酒店</t>
  </si>
  <si>
    <t>SHI HAOYUAN,ZHAO RONG</t>
  </si>
  <si>
    <t>2023-09-04</t>
  </si>
  <si>
    <t>2023-09-06</t>
  </si>
  <si>
    <t>退房日周结</t>
  </si>
  <si>
    <t>1498.00</t>
  </si>
  <si>
    <t>RMB</t>
  </si>
  <si>
    <t>0</t>
  </si>
  <si>
    <t>0.00</t>
  </si>
  <si>
    <t>携程国内直连(DD)</t>
  </si>
  <si>
    <t>01.011249</t>
  </si>
  <si>
    <t>2023-08-29 13:20:27</t>
  </si>
  <si>
    <t>否</t>
  </si>
  <si>
    <t>汇智国际旅游发展有限公司</t>
  </si>
  <si>
    <t>直采</t>
  </si>
  <si>
    <t>中国</t>
  </si>
  <si>
    <t>2023-08-27</t>
  </si>
  <si>
    <t>3841663</t>
  </si>
  <si>
    <t>LI JUNSHAN,QIU SUIQIONG,LU MEi Ling</t>
  </si>
  <si>
    <t>4494.00</t>
  </si>
  <si>
    <t>2023-08-28 15:34:55</t>
  </si>
  <si>
    <t>2023-08-25</t>
  </si>
  <si>
    <t>3836013</t>
  </si>
  <si>
    <t>CHEN LINGLI,HUANG MENGKE</t>
  </si>
  <si>
    <t>2023-09-03</t>
  </si>
  <si>
    <t>2247.00</t>
  </si>
  <si>
    <t>2023-08-26 14:56:08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</si>
</sst>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14</xdr:col>
      <xdr:colOff>600075</xdr:colOff>
      <xdr:row>49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563225" cy="5286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45172</v>
      </c>
      <c r="G2" s="6">
        <v>45175</v>
      </c>
      <c r="H2" s="4">
        <v>1</v>
      </c>
      <c r="I2" s="4">
        <v>3</v>
      </c>
      <c r="J2" s="4">
        <v>3</v>
      </c>
      <c r="K2" s="4" t="s">
        <v>30</v>
      </c>
      <c r="L2" s="4">
        <v>2247</v>
      </c>
      <c r="M2" s="4">
        <v>2247</v>
      </c>
      <c r="N2" s="4" t="s">
        <v>31</v>
      </c>
      <c r="O2" s="4" t="s">
        <v>32</v>
      </c>
      <c r="P2" s="4" t="s">
        <v>33</v>
      </c>
      <c r="Q2" s="4">
        <v>0</v>
      </c>
      <c r="R2" s="7">
        <v>45163.0000115741</v>
      </c>
      <c r="S2" s="6">
        <v>45190</v>
      </c>
      <c r="T2" s="4" t="s">
        <v>34</v>
      </c>
      <c r="U2" s="4">
        <v>2247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7">
      <c r="A3" s="4" t="s">
        <v>36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45173</v>
      </c>
      <c r="G3" s="6">
        <v>45175</v>
      </c>
      <c r="H3" s="4">
        <v>3</v>
      </c>
      <c r="I3" s="4">
        <v>2</v>
      </c>
      <c r="J3" s="4">
        <v>6</v>
      </c>
      <c r="K3" s="4" t="s">
        <v>30</v>
      </c>
      <c r="L3" s="4">
        <v>4494</v>
      </c>
      <c r="M3" s="4">
        <v>4494</v>
      </c>
      <c r="N3" s="4" t="s">
        <v>37</v>
      </c>
      <c r="O3" s="4" t="s">
        <v>32</v>
      </c>
      <c r="P3" s="4" t="s">
        <v>33</v>
      </c>
      <c r="Q3" s="4">
        <v>0</v>
      </c>
      <c r="R3" s="7">
        <v>45165.0000115741</v>
      </c>
      <c r="S3" s="6">
        <v>45190</v>
      </c>
      <c r="T3" s="4" t="s">
        <v>34</v>
      </c>
      <c r="U3" s="4">
        <v>4494</v>
      </c>
      <c r="V3" s="4">
        <v>0</v>
      </c>
      <c r="W3" s="4">
        <v>0</v>
      </c>
      <c r="X3" s="4" t="s">
        <v>38</v>
      </c>
      <c r="Y3" s="4">
        <v>6286800</v>
      </c>
      <c r="Z3" s="4">
        <v>6286802</v>
      </c>
      <c r="AA3" s="4" t="s">
        <v>39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45173</v>
      </c>
      <c r="G4" s="6">
        <v>45175</v>
      </c>
      <c r="H4" s="4">
        <v>1</v>
      </c>
      <c r="I4" s="4">
        <v>2</v>
      </c>
      <c r="J4" s="4">
        <v>2</v>
      </c>
      <c r="K4" s="4" t="s">
        <v>30</v>
      </c>
      <c r="L4" s="4">
        <v>1498</v>
      </c>
      <c r="M4" s="4">
        <v>1498</v>
      </c>
      <c r="N4" s="4" t="s">
        <v>41</v>
      </c>
      <c r="O4" s="4" t="s">
        <v>32</v>
      </c>
      <c r="P4" s="4" t="s">
        <v>33</v>
      </c>
      <c r="Q4" s="4">
        <v>0</v>
      </c>
      <c r="R4" s="7">
        <v>45166.0000115741</v>
      </c>
      <c r="S4" s="6">
        <v>45190</v>
      </c>
      <c r="T4" s="4" t="s">
        <v>34</v>
      </c>
      <c r="U4" s="4">
        <v>1498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45174</v>
      </c>
      <c r="G5" s="6">
        <v>45175</v>
      </c>
      <c r="H5" s="4">
        <v>1</v>
      </c>
      <c r="I5" s="4">
        <v>1</v>
      </c>
      <c r="J5" s="4">
        <v>1</v>
      </c>
      <c r="K5" s="4" t="s">
        <v>30</v>
      </c>
      <c r="L5" s="4">
        <v>495.6</v>
      </c>
      <c r="M5" s="4">
        <v>495.6</v>
      </c>
      <c r="N5" s="4" t="s">
        <v>47</v>
      </c>
      <c r="O5" s="4" t="s">
        <v>32</v>
      </c>
      <c r="P5" s="4" t="s">
        <v>33</v>
      </c>
      <c r="Q5" s="4">
        <v>0</v>
      </c>
      <c r="R5" s="7">
        <v>45170</v>
      </c>
      <c r="S5" s="6">
        <v>45190</v>
      </c>
      <c r="T5" s="4" t="s">
        <v>34</v>
      </c>
      <c r="U5" s="4">
        <v>495.6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44</v>
      </c>
      <c r="B6" s="4" t="s">
        <v>26</v>
      </c>
      <c r="C6" s="4" t="s">
        <v>48</v>
      </c>
      <c r="D6" s="4" t="s">
        <v>45</v>
      </c>
      <c r="E6" s="4" t="s">
        <v>46</v>
      </c>
      <c r="F6" s="6">
        <v>45174</v>
      </c>
      <c r="G6" s="6">
        <v>45175</v>
      </c>
      <c r="H6" s="4">
        <v>1</v>
      </c>
      <c r="I6" s="4">
        <v>1</v>
      </c>
      <c r="J6" s="4">
        <v>1</v>
      </c>
      <c r="K6" s="4" t="s">
        <v>30</v>
      </c>
      <c r="L6" s="4">
        <v>-495.6</v>
      </c>
      <c r="M6" s="4">
        <v>-495.6</v>
      </c>
      <c r="N6" s="4" t="s">
        <v>47</v>
      </c>
      <c r="O6" s="4" t="s">
        <v>32</v>
      </c>
      <c r="P6" s="4" t="s">
        <v>33</v>
      </c>
      <c r="Q6" s="4">
        <v>0</v>
      </c>
      <c r="R6" s="7">
        <v>45170</v>
      </c>
      <c r="S6" s="6">
        <v>45190</v>
      </c>
      <c r="T6" s="4" t="s">
        <v>34</v>
      </c>
      <c r="U6" s="4">
        <v>-495.6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45174</v>
      </c>
      <c r="G7" s="6">
        <v>45175</v>
      </c>
      <c r="H7" s="4">
        <v>7</v>
      </c>
      <c r="I7" s="4">
        <v>1</v>
      </c>
      <c r="J7" s="4">
        <v>7</v>
      </c>
      <c r="K7" s="4" t="s">
        <v>30</v>
      </c>
      <c r="L7" s="4">
        <v>2156</v>
      </c>
      <c r="M7" s="4">
        <v>2156</v>
      </c>
      <c r="N7" s="4" t="s">
        <v>52</v>
      </c>
      <c r="O7" s="4" t="s">
        <v>32</v>
      </c>
      <c r="P7" s="4" t="s">
        <v>33</v>
      </c>
      <c r="Q7" s="4">
        <v>0</v>
      </c>
      <c r="R7" s="7">
        <v>45174</v>
      </c>
      <c r="S7" s="6">
        <v>45190</v>
      </c>
      <c r="T7" s="4" t="s">
        <v>34</v>
      </c>
      <c r="U7" s="4">
        <v>2156</v>
      </c>
      <c r="V7" s="4">
        <v>0</v>
      </c>
      <c r="W7" s="4">
        <v>0</v>
      </c>
      <c r="X7" s="4" t="s">
        <v>35</v>
      </c>
      <c r="Y7" s="4" t="s">
        <v>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"/>
  <sheetViews>
    <sheetView tabSelected="1" workbookViewId="0">
      <selection activeCell="A14" sqref="A14:D17"/>
    </sheetView>
  </sheetViews>
  <sheetFormatPr defaultColWidth="9" defaultRowHeight="13.5"/>
  <cols>
    <col min="1" max="1" width="12.625" style="4"/>
    <col min="2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</v>
      </c>
    </row>
    <row r="2" s="4" customFormat="1" spans="1:9">
      <c r="A2" s="5">
        <v>999226347859834</v>
      </c>
      <c r="B2" s="6">
        <v>45172</v>
      </c>
      <c r="C2" s="6">
        <v>45175</v>
      </c>
      <c r="D2" s="4">
        <v>2247</v>
      </c>
      <c r="E2" s="4" t="str">
        <f>VLOOKUP(A2,HOP!A:L,12,0)</f>
        <v>2247.00</v>
      </c>
      <c r="F2" s="4" t="str">
        <f>VLOOKUP(A2,HOP!A:C,3,0)</f>
        <v>3836013</v>
      </c>
      <c r="G2" s="4">
        <f>D2-E2</f>
        <v>0</v>
      </c>
      <c r="H2" s="4" t="str">
        <f>$H$1&amp;F2</f>
        <v>，3836013</v>
      </c>
      <c r="I2" s="4" t="str">
        <f>VLOOKUP(A2,HOP!A:U,21,0)</f>
        <v>直采</v>
      </c>
    </row>
    <row r="3" s="4" customFormat="1" spans="1:9">
      <c r="A3" s="5">
        <v>999226359090027</v>
      </c>
      <c r="B3" s="6">
        <v>45173</v>
      </c>
      <c r="C3" s="6">
        <v>45175</v>
      </c>
      <c r="D3" s="4">
        <v>4494</v>
      </c>
      <c r="E3" s="4" t="str">
        <f>VLOOKUP(A3,HOP!A:L,12,0)</f>
        <v>4494.00</v>
      </c>
      <c r="F3" s="4" t="str">
        <f>VLOOKUP(A3,HOP!A:C,3,0)</f>
        <v>3841663</v>
      </c>
      <c r="G3" s="4">
        <f>D3-E3</f>
        <v>0</v>
      </c>
      <c r="H3" s="4" t="str">
        <f>$H$1&amp;F3</f>
        <v>，3841663</v>
      </c>
      <c r="I3" s="4" t="str">
        <f>VLOOKUP(A3,HOP!A:U,21,0)</f>
        <v>直采</v>
      </c>
    </row>
    <row r="4" s="4" customFormat="1" spans="1:9">
      <c r="A4" s="5">
        <v>999226487075566</v>
      </c>
      <c r="B4" s="6">
        <v>45173</v>
      </c>
      <c r="C4" s="6">
        <v>45175</v>
      </c>
      <c r="D4" s="4">
        <v>1498</v>
      </c>
      <c r="E4" s="4" t="str">
        <f>VLOOKUP(A4,HOP!A:L,12,0)</f>
        <v>1498.00</v>
      </c>
      <c r="F4" s="4" t="str">
        <f>VLOOKUP(A4,HOP!A:C,3,0)</f>
        <v>3849984</v>
      </c>
      <c r="G4" s="4">
        <f>D4-E4</f>
        <v>0</v>
      </c>
      <c r="H4" s="4" t="str">
        <f>$H$1&amp;F4</f>
        <v>，3849984</v>
      </c>
      <c r="I4" s="4" t="str">
        <f>VLOOKUP(A4,HOP!A:U,21,0)</f>
        <v>直采</v>
      </c>
    </row>
    <row r="5" s="4" customFormat="1" hidden="1" spans="1:9">
      <c r="A5" s="5">
        <v>999226567095566</v>
      </c>
      <c r="B5" s="6">
        <v>45174</v>
      </c>
      <c r="C5" s="6">
        <v>45175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6" s="4" customFormat="1" spans="1:10">
      <c r="A6" s="5">
        <v>999226625878298</v>
      </c>
      <c r="B6" s="6">
        <v>45174</v>
      </c>
      <c r="C6" s="6">
        <v>45175</v>
      </c>
      <c r="D6" s="4">
        <v>2156</v>
      </c>
      <c r="E6" s="4">
        <v>2156</v>
      </c>
      <c r="F6" s="8" t="s">
        <v>55</v>
      </c>
      <c r="G6" s="4">
        <f>D6-E6</f>
        <v>0</v>
      </c>
      <c r="H6" s="4" t="str">
        <f>$H$1&amp;F6</f>
        <v>，202309050843420025</v>
      </c>
      <c r="I6" s="4" t="e">
        <f>VLOOKUP(A6,HOP!A:U,21,0)</f>
        <v>#N/A</v>
      </c>
      <c r="J6" s="4">
        <v>9.5</v>
      </c>
    </row>
    <row r="8" spans="4:4">
      <c r="D8" s="4">
        <f>SUM(D2:D7)</f>
        <v>10395</v>
      </c>
    </row>
    <row r="14" spans="1:4">
      <c r="A14" s="4" t="s">
        <v>56</v>
      </c>
      <c r="C14" s="4">
        <v>8239</v>
      </c>
      <c r="D14" s="4">
        <v>8805.78</v>
      </c>
    </row>
    <row r="15" spans="1:4">
      <c r="A15" s="4" t="s">
        <v>57</v>
      </c>
      <c r="C15" s="4">
        <v>2156</v>
      </c>
      <c r="D15" s="4">
        <v>2304.31</v>
      </c>
    </row>
    <row r="16" spans="1:4">
      <c r="A16" s="4" t="s">
        <v>58</v>
      </c>
      <c r="C16" s="4">
        <f>SUBTOTAL(9,C14:C15)</f>
        <v>10395</v>
      </c>
      <c r="D16" s="4">
        <f>SUBTOTAL(9,D14:D15)</f>
        <v>11110.09</v>
      </c>
    </row>
    <row r="17" spans="1:1">
      <c r="A17" s="4" t="s">
        <v>59</v>
      </c>
    </row>
  </sheetData>
  <autoFilter ref="A1:XFD8">
    <filterColumn colId="3">
      <filters blank="1">
        <filter val="4494"/>
        <filter val="10395"/>
        <filter val="2156"/>
        <filter val="2247"/>
        <filter val="14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  <c r="V1" s="2" t="s">
        <v>78</v>
      </c>
    </row>
    <row r="2" s="1" customFormat="1" spans="1:22">
      <c r="A2" s="3">
        <v>999226487075566</v>
      </c>
      <c r="B2" s="1" t="s">
        <v>79</v>
      </c>
      <c r="C2" s="1" t="s">
        <v>80</v>
      </c>
      <c r="D2" s="1" t="s">
        <v>81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86</v>
      </c>
      <c r="J2" s="1" t="s">
        <v>87</v>
      </c>
      <c r="K2" s="1" t="s">
        <v>86</v>
      </c>
      <c r="L2" s="1" t="s">
        <v>86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  <c r="U2" s="1" t="s">
        <v>95</v>
      </c>
      <c r="V2" s="1" t="s">
        <v>96</v>
      </c>
    </row>
    <row r="3" s="1" customFormat="1" spans="1:22">
      <c r="A3" s="3">
        <v>999226359090027</v>
      </c>
      <c r="B3" s="1" t="s">
        <v>97</v>
      </c>
      <c r="C3" s="1" t="s">
        <v>98</v>
      </c>
      <c r="D3" s="1" t="s">
        <v>81</v>
      </c>
      <c r="E3" s="1" t="s">
        <v>99</v>
      </c>
      <c r="F3" s="1" t="s">
        <v>83</v>
      </c>
      <c r="G3" s="1" t="s">
        <v>84</v>
      </c>
      <c r="H3" s="1" t="s">
        <v>85</v>
      </c>
      <c r="I3" s="1" t="s">
        <v>100</v>
      </c>
      <c r="J3" s="1" t="s">
        <v>87</v>
      </c>
      <c r="K3" s="1" t="s">
        <v>100</v>
      </c>
      <c r="L3" s="1" t="s">
        <v>100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101</v>
      </c>
      <c r="S3" s="1" t="s">
        <v>93</v>
      </c>
      <c r="T3" s="1" t="s">
        <v>94</v>
      </c>
      <c r="U3" s="1" t="s">
        <v>95</v>
      </c>
      <c r="V3" s="1" t="s">
        <v>96</v>
      </c>
    </row>
    <row r="4" s="1" customFormat="1" spans="1:22">
      <c r="A4" s="3">
        <v>999226347859834</v>
      </c>
      <c r="B4" s="1" t="s">
        <v>102</v>
      </c>
      <c r="C4" s="1" t="s">
        <v>103</v>
      </c>
      <c r="D4" s="1" t="s">
        <v>81</v>
      </c>
      <c r="E4" s="1" t="s">
        <v>104</v>
      </c>
      <c r="F4" s="1" t="s">
        <v>105</v>
      </c>
      <c r="G4" s="1" t="s">
        <v>84</v>
      </c>
      <c r="H4" s="1" t="s">
        <v>85</v>
      </c>
      <c r="I4" s="1" t="s">
        <v>106</v>
      </c>
      <c r="J4" s="1" t="s">
        <v>87</v>
      </c>
      <c r="K4" s="1" t="s">
        <v>106</v>
      </c>
      <c r="L4" s="1" t="s">
        <v>106</v>
      </c>
      <c r="M4" s="1" t="s">
        <v>88</v>
      </c>
      <c r="N4" s="1" t="s">
        <v>88</v>
      </c>
      <c r="O4" s="1" t="s">
        <v>89</v>
      </c>
      <c r="P4" s="1" t="s">
        <v>90</v>
      </c>
      <c r="Q4" s="1" t="s">
        <v>91</v>
      </c>
      <c r="R4" s="1" t="s">
        <v>107</v>
      </c>
      <c r="S4" s="1" t="s">
        <v>93</v>
      </c>
      <c r="T4" s="1" t="s">
        <v>94</v>
      </c>
      <c r="U4" s="1" t="s">
        <v>95</v>
      </c>
      <c r="V4" s="1" t="s">
        <v>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2023-09-21T01:32:35Z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