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<sst xmlns="http://schemas.openxmlformats.org/spreadsheetml/2006/main" count="155" uniqueCount="102">
  <si>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</si>
  <si>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</si>
  <si>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</si>
  <si>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</si>
  <si>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</si>
  <si>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</si>
  <si>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</si>
  <si>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</si>
  <si>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</si>
  <si>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</si>
  <si>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</si>
  <si>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</si>
  <si>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</si>
  <si>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</si>
  <si>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</si>
  <si>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</si>
  <si>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</si>
  <si>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</si>
  <si>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</si>
  <si>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</si>
  <si>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</si>
  <si>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</si>
  <si>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</si>
  <si>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</si>
  <si>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</si>
  <si>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999226493721321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</si>
  <si>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</si>
  <si>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</si>
  <si>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</si>
  <si>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</si>
  <si>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</si>
  <si>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Xu/Jintao,Xu/Yaping,Li/Haiping</t>
  </si>
  <si>
    <t>CA363230922CNY</t>
  </si>
  <si>
    <t>未提现</t>
  </si>
  <si>
    <t>携程开票</t>
  </si>
  <si>
    <t xml:space="preserve">3855774	</t>
  </si>
  <si>
    <t xml:space="preserve">	</t>
  </si>
  <si>
    <t xml:space="preserve">999226494982433	</t>
  </si>
  <si>
    <t>[梅州]梅州白天鹅迎宾馆(100697959)</t>
  </si>
  <si>
    <t>商务江景双床房&lt;特惠促销&gt;&lt;双人入住&gt;&lt;双早&gt;&lt;日历房套餐高价值&gt;&lt;新酒店礼盒&gt;</t>
  </si>
  <si>
    <t>吴腾慧,吴国勋</t>
  </si>
  <si>
    <t xml:space="preserve">999226501399082	</t>
  </si>
  <si>
    <t>商务江景大床房&lt;特惠促销&gt;&lt;双人入住&gt;&lt;双早&gt;&lt;日历房套餐高价值&gt;&lt;新酒店礼盒&gt;</t>
  </si>
  <si>
    <t>宋山川</t>
  </si>
  <si>
    <t>取消</t>
  </si>
  <si>
    <t xml:space="preserve">999226645821862	</t>
  </si>
  <si>
    <t>[梅州]梅州麓湖山酒店(67856423)</t>
  </si>
  <si>
    <t>豪华双床房&lt;双人入住&gt;&lt;升级特惠&gt;&lt;双早&gt;</t>
  </si>
  <si>
    <t>梁慧</t>
  </si>
  <si>
    <t xml:space="preserve">999226653046742	</t>
  </si>
  <si>
    <t>[梅州]梅州昌盛豪生大酒店(45834822)</t>
  </si>
  <si>
    <t>柚见汝——非遗大床房&lt;超值特惠&gt;&lt;双人入住&gt;&lt;双早&gt;</t>
  </si>
  <si>
    <t>鲁巍</t>
  </si>
  <si>
    <t xml:space="preserve">601950	</t>
  </si>
  <si>
    <t>，</t>
  </si>
  <si>
    <t>999226494982433</t>
  </si>
  <si>
    <t>202309041635070001</t>
  </si>
  <si>
    <t>999226645821862</t>
  </si>
  <si>
    <t>202309061344030071</t>
  </si>
  <si>
    <t>999226653046742</t>
  </si>
  <si>
    <t>202309061947450077</t>
  </si>
  <si>
    <t>A230922093033481</t>
  </si>
  <si>
    <t>房集：i230922101612 1457.6元</t>
  </si>
  <si>
    <t>CNY / HKD 当前参考汇率: 1.068938642</t>
  </si>
  <si>
    <t>总计： 3391.6 CNY/
3625.41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</si>
  <si>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</si>
  <si>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</si>
  <si>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</si>
  <si>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</si>
  <si>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</si>
  <si>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</si>
  <si>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</si>
  <si>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</si>
  <si>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</si>
  <si>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</si>
  <si>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</si>
  <si>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</si>
  <si>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</si>
  <si>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</si>
  <si>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</si>
  <si>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</si>
  <si>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</si>
  <si>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</si>
  <si>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</si>
  <si>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2023-08-29</t>
  </si>
  <si>
    <t>3855774</t>
  </si>
  <si>
    <t>香港九龙海湾酒店</t>
  </si>
  <si>
    <t>Xu Jintao,Xu Yaping,Li Haiping</t>
  </si>
  <si>
    <t>2023-09-05</t>
  </si>
  <si>
    <t>2023-09-07</t>
  </si>
  <si>
    <t>退房日周结</t>
  </si>
  <si>
    <t>1934.00</t>
  </si>
  <si>
    <t>RMB</t>
  </si>
  <si>
    <t>0</t>
  </si>
  <si>
    <t>0.00</t>
  </si>
  <si>
    <t>携程国内直连(DD)</t>
  </si>
  <si>
    <t>01.011249</t>
  </si>
  <si>
    <t>2023-08-30 14:06:32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</si>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</sst>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247650</xdr:colOff>
      <xdr:row>50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86802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45174</v>
      </c>
      <c r="G2" s="6">
        <v>45176</v>
      </c>
      <c r="H2" s="4">
        <v>1</v>
      </c>
      <c r="I2" s="4">
        <v>2</v>
      </c>
      <c r="J2" s="4">
        <v>2</v>
      </c>
      <c r="K2" s="4" t="s">
        <v>30</v>
      </c>
      <c r="L2" s="4">
        <v>1934</v>
      </c>
      <c r="M2" s="4">
        <v>1934</v>
      </c>
      <c r="N2" s="4" t="s">
        <v>31</v>
      </c>
      <c r="O2" s="4" t="s">
        <v>32</v>
      </c>
      <c r="P2" s="4" t="s">
        <v>33</v>
      </c>
      <c r="Q2" s="4">
        <v>0</v>
      </c>
      <c r="R2" s="7">
        <v>45167</v>
      </c>
      <c r="S2" s="6">
        <v>45191</v>
      </c>
      <c r="T2" s="4" t="s">
        <v>34</v>
      </c>
      <c r="U2" s="4">
        <v>1934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45174</v>
      </c>
      <c r="G3" s="6">
        <v>45176</v>
      </c>
      <c r="H3" s="4">
        <v>1</v>
      </c>
      <c r="I3" s="4">
        <v>2</v>
      </c>
      <c r="J3" s="4">
        <v>2</v>
      </c>
      <c r="K3" s="4" t="s">
        <v>30</v>
      </c>
      <c r="L3" s="4">
        <v>654</v>
      </c>
      <c r="M3" s="4">
        <v>654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45168.0000115741</v>
      </c>
      <c r="S3" s="6">
        <v>45191</v>
      </c>
      <c r="T3" s="4" t="s">
        <v>34</v>
      </c>
      <c r="U3" s="4">
        <v>654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38</v>
      </c>
      <c r="E4" s="4" t="s">
        <v>42</v>
      </c>
      <c r="F4" s="6">
        <v>45174</v>
      </c>
      <c r="G4" s="6">
        <v>45176</v>
      </c>
      <c r="H4" s="4">
        <v>1</v>
      </c>
      <c r="I4" s="4">
        <v>2</v>
      </c>
      <c r="J4" s="4">
        <v>2</v>
      </c>
      <c r="K4" s="4" t="s">
        <v>30</v>
      </c>
      <c r="L4" s="4">
        <v>610.4</v>
      </c>
      <c r="M4" s="4">
        <v>610.4</v>
      </c>
      <c r="N4" s="4" t="s">
        <v>43</v>
      </c>
      <c r="O4" s="4" t="s">
        <v>32</v>
      </c>
      <c r="P4" s="4" t="s">
        <v>33</v>
      </c>
      <c r="Q4" s="4">
        <v>0</v>
      </c>
      <c r="R4" s="7">
        <v>45169</v>
      </c>
      <c r="S4" s="6">
        <v>45191</v>
      </c>
      <c r="T4" s="4" t="s">
        <v>34</v>
      </c>
      <c r="U4" s="4">
        <v>610.4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44</v>
      </c>
      <c r="D5" s="4" t="s">
        <v>38</v>
      </c>
      <c r="E5" s="4" t="s">
        <v>42</v>
      </c>
      <c r="F5" s="6">
        <v>45174</v>
      </c>
      <c r="G5" s="6">
        <v>45176</v>
      </c>
      <c r="H5" s="4">
        <v>1</v>
      </c>
      <c r="I5" s="4">
        <v>2</v>
      </c>
      <c r="J5" s="4">
        <v>2</v>
      </c>
      <c r="K5" s="4" t="s">
        <v>30</v>
      </c>
      <c r="L5" s="4">
        <v>-610.4</v>
      </c>
      <c r="M5" s="4">
        <v>-610.4</v>
      </c>
      <c r="N5" s="4" t="s">
        <v>43</v>
      </c>
      <c r="O5" s="4" t="s">
        <v>32</v>
      </c>
      <c r="P5" s="4" t="s">
        <v>33</v>
      </c>
      <c r="Q5" s="4">
        <v>0</v>
      </c>
      <c r="R5" s="7">
        <v>45169</v>
      </c>
      <c r="S5" s="6">
        <v>45191</v>
      </c>
      <c r="T5" s="4" t="s">
        <v>34</v>
      </c>
      <c r="U5" s="4">
        <v>-610.4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45175</v>
      </c>
      <c r="G6" s="6">
        <v>45176</v>
      </c>
      <c r="H6" s="4">
        <v>1</v>
      </c>
      <c r="I6" s="4">
        <v>1</v>
      </c>
      <c r="J6" s="4">
        <v>1</v>
      </c>
      <c r="K6" s="4" t="s">
        <v>30</v>
      </c>
      <c r="L6" s="4">
        <v>308</v>
      </c>
      <c r="M6" s="4">
        <v>308</v>
      </c>
      <c r="N6" s="4" t="s">
        <v>48</v>
      </c>
      <c r="O6" s="4" t="s">
        <v>32</v>
      </c>
      <c r="P6" s="4" t="s">
        <v>33</v>
      </c>
      <c r="Q6" s="4">
        <v>0</v>
      </c>
      <c r="R6" s="7">
        <v>45175.0000115741</v>
      </c>
      <c r="S6" s="6">
        <v>45191</v>
      </c>
      <c r="T6" s="4" t="s">
        <v>34</v>
      </c>
      <c r="U6" s="4">
        <v>308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45175</v>
      </c>
      <c r="G7" s="6">
        <v>45176</v>
      </c>
      <c r="H7" s="4">
        <v>1</v>
      </c>
      <c r="I7" s="4">
        <v>1</v>
      </c>
      <c r="J7" s="4">
        <v>1</v>
      </c>
      <c r="K7" s="4" t="s">
        <v>30</v>
      </c>
      <c r="L7" s="4">
        <v>495.6</v>
      </c>
      <c r="M7" s="4">
        <v>495.6</v>
      </c>
      <c r="N7" s="4" t="s">
        <v>52</v>
      </c>
      <c r="O7" s="4" t="s">
        <v>32</v>
      </c>
      <c r="P7" s="4" t="s">
        <v>33</v>
      </c>
      <c r="Q7" s="4">
        <v>0</v>
      </c>
      <c r="R7" s="7">
        <v>45175.0000115741</v>
      </c>
      <c r="S7" s="6">
        <v>45191</v>
      </c>
      <c r="T7" s="4" t="s">
        <v>34</v>
      </c>
      <c r="U7" s="4">
        <v>495.6</v>
      </c>
      <c r="V7" s="4">
        <v>0</v>
      </c>
      <c r="W7" s="4">
        <v>0</v>
      </c>
      <c r="X7" s="4" t="s">
        <v>36</v>
      </c>
      <c r="Y7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999226493721321</v>
      </c>
      <c r="B2" s="6">
        <v>45174</v>
      </c>
      <c r="C2" s="6">
        <v>45176</v>
      </c>
      <c r="D2" s="4">
        <v>1934</v>
      </c>
      <c r="E2" s="4" t="str">
        <f>VLOOKUP(A2,HOP!A:L,12,0)</f>
        <v>1934.00</v>
      </c>
      <c r="F2" s="4" t="str">
        <f>VLOOKUP(A2,HOP!A:C,3,0)</f>
        <v>3855774</v>
      </c>
      <c r="G2" s="4">
        <f>D2-E2</f>
        <v>0</v>
      </c>
      <c r="H2" s="4" t="str">
        <f>$H$1&amp;F2</f>
        <v>，3855774</v>
      </c>
      <c r="I2" s="4" t="str">
        <f>VLOOKUP(A2,HOP!A:U,21,0)</f>
        <v>直采</v>
      </c>
    </row>
    <row r="3" s="4" customFormat="1" spans="1:10">
      <c r="A3" s="8" t="s">
        <v>55</v>
      </c>
      <c r="B3" s="6">
        <v>45174</v>
      </c>
      <c r="C3" s="6">
        <v>45176</v>
      </c>
      <c r="D3" s="4">
        <v>654</v>
      </c>
      <c r="E3" s="4">
        <v>654</v>
      </c>
      <c r="F3" s="9" t="s">
        <v>56</v>
      </c>
      <c r="G3" s="4">
        <f>D3-E3</f>
        <v>0</v>
      </c>
      <c r="H3" s="4" t="str">
        <f>$H$1&amp;F3</f>
        <v>，202309041635070001</v>
      </c>
      <c r="I3" s="4" t="e">
        <f>VLOOKUP(A3,HOP!A:U,21,0)</f>
        <v>#N/A</v>
      </c>
      <c r="J3" s="4">
        <v>9.4</v>
      </c>
    </row>
    <row r="4" s="4" customFormat="1" hidden="1" spans="1:9">
      <c r="A4" s="5">
        <v>999226501399082</v>
      </c>
      <c r="B4" s="6">
        <v>45174</v>
      </c>
      <c r="C4" s="6">
        <v>45176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10">
      <c r="A5" s="8" t="s">
        <v>57</v>
      </c>
      <c r="B5" s="6">
        <v>45175</v>
      </c>
      <c r="C5" s="6">
        <v>45176</v>
      </c>
      <c r="D5" s="4">
        <v>308</v>
      </c>
      <c r="E5" s="4">
        <v>308</v>
      </c>
      <c r="F5" s="9" t="s">
        <v>58</v>
      </c>
      <c r="G5" s="4">
        <f>D5-E5</f>
        <v>0</v>
      </c>
      <c r="H5" s="4" t="str">
        <f>$H$1&amp;F5</f>
        <v>，202309061344030071</v>
      </c>
      <c r="I5" s="4" t="e">
        <f>VLOOKUP(A5,HOP!A:U,21,0)</f>
        <v>#N/A</v>
      </c>
      <c r="J5" s="4">
        <v>9.6</v>
      </c>
    </row>
    <row r="6" s="4" customFormat="1" spans="1:10">
      <c r="A6" s="8" t="s">
        <v>59</v>
      </c>
      <c r="B6" s="6">
        <v>45175</v>
      </c>
      <c r="C6" s="6">
        <v>45176</v>
      </c>
      <c r="D6" s="4">
        <v>495.6</v>
      </c>
      <c r="E6" s="4">
        <v>495.6</v>
      </c>
      <c r="F6" s="9" t="s">
        <v>60</v>
      </c>
      <c r="G6" s="4">
        <f>D6-E6</f>
        <v>0</v>
      </c>
      <c r="H6" s="4" t="str">
        <f>$H$1&amp;F6</f>
        <v>，202309061947450077</v>
      </c>
      <c r="I6" s="4" t="e">
        <f>VLOOKUP(A6,HOP!A:U,21,0)</f>
        <v>#N/A</v>
      </c>
      <c r="J6" s="4">
        <v>9.6</v>
      </c>
    </row>
    <row r="8" spans="4:4">
      <c r="D8" s="4">
        <f>SUM(D2:D7)</f>
        <v>3391.6</v>
      </c>
    </row>
    <row r="13" spans="1:4">
      <c r="A13" s="4" t="s">
        <v>61</v>
      </c>
      <c r="C13" s="4">
        <v>1934</v>
      </c>
      <c r="D13" s="4">
        <v>2067.33</v>
      </c>
    </row>
    <row r="14" spans="1:4">
      <c r="A14" s="4" t="s">
        <v>62</v>
      </c>
      <c r="C14" s="4">
        <v>1457.6</v>
      </c>
      <c r="D14" s="4">
        <v>1558.08</v>
      </c>
    </row>
    <row r="15" spans="1:4">
      <c r="A15" s="4" t="s">
        <v>63</v>
      </c>
      <c r="C15" s="4">
        <f>SUBTOTAL(9,C13:C14)</f>
        <v>3391.6</v>
      </c>
      <c r="D15" s="4">
        <f>SUBTOTAL(9,D13:D14)</f>
        <v>3625.41</v>
      </c>
    </row>
    <row r="16" spans="1:1">
      <c r="A16" s="4" t="s">
        <v>64</v>
      </c>
    </row>
  </sheetData>
  <autoFilter ref="A1:XFD8">
    <filterColumn colId="3">
      <filters blank="1">
        <filter val="654"/>
        <filter val="1934"/>
        <filter val="495.6"/>
        <filter val="3391.6"/>
        <filter val="3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43" sqref="D43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999226493721321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  <c r="V2" s="1" t="s">
        <v>101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2023-09-22T02:17:43Z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