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<sst xmlns="http://schemas.openxmlformats.org/spreadsheetml/2006/main" count="371" uniqueCount="176">
  <si>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</si>
  <si>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</si>
  <si>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</si>
  <si>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</si>
  <si>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</si>
  <si>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</si>
  <si>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</si>
  <si>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</si>
  <si>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</si>
  <si>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</si>
  <si>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</si>
  <si>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</si>
  <si>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</si>
  <si>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</si>
  <si>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</si>
  <si>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</si>
  <si>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</si>
  <si>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</si>
  <si>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</si>
  <si>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</si>
  <si>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</si>
  <si>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</si>
  <si>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</si>
  <si>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</si>
  <si>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</si>
  <si>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999226576571991	</t>
  </si>
  <si>
    <t>Ctrip</t>
  </si>
  <si>
    <t>正常</t>
  </si>
  <si>
    <t>[梅州]梅州白天鹅迎宾馆(100697959)</t>
  </si>
  <si>
    <t>商务江景双床房&lt;超值特惠&gt;&lt;双人入住&gt;&lt;日历房套餐高价值&gt;&lt;单早&gt;&lt;新酒店礼盒&gt;</t>
  </si>
  <si>
    <t>CNY</t>
  </si>
  <si>
    <t>黄扬炽</t>
  </si>
  <si>
    <t>CA363230923CNY</t>
  </si>
  <si>
    <t>未提现</t>
  </si>
  <si>
    <t>携程开票</t>
  </si>
  <si>
    <t xml:space="preserve">	</t>
  </si>
  <si>
    <t xml:space="preserve">999226644921866	</t>
  </si>
  <si>
    <t>[梅州]梅州昌盛豪生大酒店(45834822)</t>
  </si>
  <si>
    <t>柚见汝——非遗大床房&lt;超值特惠&gt;&lt;双人入住&gt;&lt;双早&gt;</t>
  </si>
  <si>
    <t>赖倩</t>
  </si>
  <si>
    <t xml:space="preserve">601905	</t>
  </si>
  <si>
    <t xml:space="preserve">999226104596708	</t>
  </si>
  <si>
    <t>[香港]香港港岛海逸君绰酒店(Harbour Grand Hong Kong)(17081023)</t>
  </si>
  <si>
    <t>高级海景客房(至少连住2晚及以上)&lt;特惠专享&gt;&lt;双人入住&gt;&lt;内宾&gt;&lt;无早&gt;</t>
  </si>
  <si>
    <t>WANG/MENGQIAN,TANG/YIWEI</t>
  </si>
  <si>
    <t>CA363230924CNY</t>
  </si>
  <si>
    <t xml:space="preserve">3791920	</t>
  </si>
  <si>
    <t xml:space="preserve">999226492558303	</t>
  </si>
  <si>
    <t>[香港]香港九龙海湾酒店(Kowloon Harbourfront Hotel)(25665271)</t>
  </si>
  <si>
    <t>双卧室城景套房(至少提前7天预订)(至少连住2晚及以上)&lt;三人入住&gt;&lt;内宾&gt;&lt;无早&gt;</t>
  </si>
  <si>
    <t>Gui/YINGYING,FU/JIANJIE,RAO/MENGJIE,Fu/JianCao</t>
  </si>
  <si>
    <t xml:space="preserve">3854146	</t>
  </si>
  <si>
    <t xml:space="preserve">999226278254841	</t>
  </si>
  <si>
    <t>[香港]香港都会海逸酒店(Harbour Plaza Metropolis)(5347164)</t>
  </si>
  <si>
    <t>高级房(至少提前7天预订)(至少连住2晚及以上)&lt;双人入住&gt;&lt;内宾&gt;&lt;无早&gt;</t>
  </si>
  <si>
    <t>XIONG/LI,Tang/Xi</t>
  </si>
  <si>
    <t>CA363230925CNY</t>
  </si>
  <si>
    <t xml:space="preserve">3823500	</t>
  </si>
  <si>
    <t xml:space="preserve">6283494	</t>
  </si>
  <si>
    <t xml:space="preserve">999226321492335	</t>
  </si>
  <si>
    <t>商务城景大床房&lt;双人入住&gt;&lt;限量抢购&gt;&lt;双早&gt;&lt;日历房套餐高价值&gt;&lt;新酒店礼盒&gt;</t>
  </si>
  <si>
    <t>郭敏儿,张心勇</t>
  </si>
  <si>
    <t xml:space="preserve">999226321528251	</t>
  </si>
  <si>
    <t>商务江景双床房&lt;双人入住&gt;&lt;限量抢购&gt;&lt;双早&gt;&lt;日历房套餐高价值&gt;&lt;新酒店礼盒&gt;</t>
  </si>
  <si>
    <t>刘永忠,姚瑞虹,吴俐</t>
  </si>
  <si>
    <t xml:space="preserve">999226343420332	</t>
  </si>
  <si>
    <t>JIANG/WENJUAN</t>
  </si>
  <si>
    <t xml:space="preserve">3833361	</t>
  </si>
  <si>
    <t xml:space="preserve">6285481	</t>
  </si>
  <si>
    <t xml:space="preserve">999226350387439	</t>
  </si>
  <si>
    <t>Tang/Yaqian,Yang/Hanyi</t>
  </si>
  <si>
    <t xml:space="preserve">3836973	</t>
  </si>
  <si>
    <t xml:space="preserve">999226498077317	</t>
  </si>
  <si>
    <t>刘湘怡</t>
  </si>
  <si>
    <t xml:space="preserve">601226	</t>
  </si>
  <si>
    <t xml:space="preserve">999226572723664	</t>
  </si>
  <si>
    <t>[香港]历山酒店(Hotel Alexandra)(105646626)</t>
  </si>
  <si>
    <t>方块客房 (城市景观)(至少提前5天预订)(至少连住2晚及以上)&lt;双人入住&gt;&lt;内宾&gt;&lt;无早&gt;</t>
  </si>
  <si>
    <t>GUO/JING,XU/JUANHUA</t>
  </si>
  <si>
    <t xml:space="preserve">3871424	</t>
  </si>
  <si>
    <t xml:space="preserve">192650	</t>
  </si>
  <si>
    <t xml:space="preserve">999226643006554	</t>
  </si>
  <si>
    <t>黎雪贞</t>
  </si>
  <si>
    <t xml:space="preserve">999226715605760	</t>
  </si>
  <si>
    <t>[梅州]梅州麓湖山酒店(67856423)</t>
  </si>
  <si>
    <t>豪华大床房&lt;双人入住&gt;&lt;升级特惠&gt;&lt;双早&gt;&lt;日历房套餐高价值&gt;&lt;新酒店礼盒&gt;</t>
  </si>
  <si>
    <t>曾媛</t>
  </si>
  <si>
    <t xml:space="preserve">3011599	</t>
  </si>
  <si>
    <t xml:space="preserve">999226715608968	</t>
  </si>
  <si>
    <t>标准双床房&lt;双人入住&gt;&lt;升级特惠&gt;&lt;双早&gt;&lt;日历房套餐高价值&gt;&lt;新酒店礼盒&gt;</t>
  </si>
  <si>
    <t xml:space="preserve">999226724159987	</t>
  </si>
  <si>
    <t>柚见好——非遗双床房&lt;超值特惠&gt;&lt;双人入住&gt;&lt;双早&gt;</t>
  </si>
  <si>
    <t>陈春燕</t>
  </si>
  <si>
    <t>，</t>
  </si>
  <si>
    <t>202309021516420069</t>
  </si>
  <si>
    <t>202309071718030001</t>
  </si>
  <si>
    <t>202308232057260020</t>
  </si>
  <si>
    <t>202308231932010020</t>
  </si>
  <si>
    <t>202308310836110020</t>
  </si>
  <si>
    <t>202309060958310068</t>
  </si>
  <si>
    <t>202309090924570069</t>
  </si>
  <si>
    <t>202309090921380021</t>
  </si>
  <si>
    <t>202309091651430068</t>
  </si>
  <si>
    <t>A230925100302481</t>
  </si>
  <si>
    <t>房集：i230925100003 5798.3元</t>
  </si>
  <si>
    <t>CNY / HKD 当前参考汇率: 1.071602274</t>
  </si>
  <si>
    <t>总计： 24862.4 CNY/
26642.6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</si>
  <si>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</si>
  <si>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</si>
  <si>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</si>
  <si>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</si>
  <si>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</si>
  <si>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</si>
  <si>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</si>
  <si>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</si>
  <si>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</si>
  <si>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</si>
  <si>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</si>
  <si>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</si>
  <si>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</si>
  <si>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</si>
  <si>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</si>
  <si>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</si>
  <si>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</si>
  <si>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</si>
  <si>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</si>
  <si>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2023-09-02</t>
  </si>
  <si>
    <t>3871424</t>
  </si>
  <si>
    <t>历山酒店</t>
  </si>
  <si>
    <t>GUO JING,XU JUANHUA</t>
  </si>
  <si>
    <t>2023-09-08</t>
  </si>
  <si>
    <t>2023-09-10</t>
  </si>
  <si>
    <t>退房日周结</t>
  </si>
  <si>
    <t>1622.00</t>
  </si>
  <si>
    <t>RMB</t>
  </si>
  <si>
    <t>0</t>
  </si>
  <si>
    <t>0.00</t>
  </si>
  <si>
    <t>携程国内直连(DD)</t>
  </si>
  <si>
    <t>01.011249</t>
  </si>
  <si>
    <t>2023-09-02 11:50:46</t>
  </si>
  <si>
    <t>否</t>
  </si>
  <si>
    <t>汇智国际旅游发展有限公司</t>
  </si>
  <si>
    <t>直采</t>
  </si>
  <si>
    <t>中国</t>
  </si>
  <si>
    <t>2023-08-29</t>
  </si>
  <si>
    <t>3854146</t>
  </si>
  <si>
    <t>香港九龙海湾酒店</t>
  </si>
  <si>
    <t>Gui YINGYING,FU JIANJIE,RAO MENGJIE,Fu JianCao</t>
  </si>
  <si>
    <t>2023-09-07</t>
  </si>
  <si>
    <t>2023-09-09</t>
  </si>
  <si>
    <t>3972.00</t>
  </si>
  <si>
    <t>2023-08-30 14:05:20</t>
  </si>
  <si>
    <t>2023-08-26</t>
  </si>
  <si>
    <t>3836973</t>
  </si>
  <si>
    <t>香港都会海逸酒店</t>
  </si>
  <si>
    <t>Tang Yaqian,Yang Hanyi</t>
  </si>
  <si>
    <t>2559.00</t>
  </si>
  <si>
    <t>2023-08-26 14:57:56</t>
  </si>
  <si>
    <t>2023-08-25</t>
  </si>
  <si>
    <t>3833361</t>
  </si>
  <si>
    <t>JIANG WENJUAN</t>
  </si>
  <si>
    <t>2023-09-06</t>
  </si>
  <si>
    <t>3308.00</t>
  </si>
  <si>
    <t>2023-08-25 15:49:48</t>
  </si>
  <si>
    <t>2023-08-23</t>
  </si>
  <si>
    <t>3823500</t>
  </si>
  <si>
    <t>XIONG LI,Tang Xi</t>
  </si>
  <si>
    <t>1830.00</t>
  </si>
  <si>
    <t>2023-08-23 17:13:29</t>
  </si>
  <si>
    <t>2023-08-16</t>
  </si>
  <si>
    <t>3791920</t>
  </si>
  <si>
    <t>香港港岛海逸君绰酒店</t>
  </si>
  <si>
    <t>WANG MENGQIAN,TANG YIWEI</t>
  </si>
  <si>
    <t>2023-09-04</t>
  </si>
  <si>
    <t>5774.00</t>
  </si>
  <si>
    <t>2023-08-17 16:46:36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</si>
</sst>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45176</v>
      </c>
      <c r="G2" s="6">
        <v>45177</v>
      </c>
      <c r="H2" s="4">
        <v>1</v>
      </c>
      <c r="I2" s="4">
        <v>1</v>
      </c>
      <c r="J2" s="4">
        <v>1</v>
      </c>
      <c r="K2" s="4" t="s">
        <v>30</v>
      </c>
      <c r="L2" s="4">
        <v>294</v>
      </c>
      <c r="M2" s="4">
        <v>294</v>
      </c>
      <c r="N2" s="4" t="s">
        <v>31</v>
      </c>
      <c r="O2" s="4" t="s">
        <v>32</v>
      </c>
      <c r="P2" s="4" t="s">
        <v>33</v>
      </c>
      <c r="Q2" s="4">
        <v>0</v>
      </c>
      <c r="R2" s="7">
        <v>45171.0000115741</v>
      </c>
      <c r="S2" s="6">
        <v>45192</v>
      </c>
      <c r="T2" s="4" t="s">
        <v>34</v>
      </c>
      <c r="U2" s="4">
        <v>294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45176</v>
      </c>
      <c r="G3" s="6">
        <v>45177</v>
      </c>
      <c r="H3" s="4">
        <v>1</v>
      </c>
      <c r="I3" s="4">
        <v>1</v>
      </c>
      <c r="J3" s="4">
        <v>1</v>
      </c>
      <c r="K3" s="4" t="s">
        <v>30</v>
      </c>
      <c r="L3" s="4">
        <v>495.6</v>
      </c>
      <c r="M3" s="4">
        <v>495.6</v>
      </c>
      <c r="N3" s="4" t="s">
        <v>39</v>
      </c>
      <c r="O3" s="4" t="s">
        <v>32</v>
      </c>
      <c r="P3" s="4" t="s">
        <v>33</v>
      </c>
      <c r="Q3" s="4">
        <v>0</v>
      </c>
      <c r="R3" s="7">
        <v>45175</v>
      </c>
      <c r="S3" s="6">
        <v>45192</v>
      </c>
      <c r="T3" s="4" t="s">
        <v>34</v>
      </c>
      <c r="U3" s="4">
        <v>495.6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45173</v>
      </c>
      <c r="G4" s="6">
        <v>45178</v>
      </c>
      <c r="H4" s="4">
        <v>1</v>
      </c>
      <c r="I4" s="4">
        <v>5</v>
      </c>
      <c r="J4" s="4">
        <v>5</v>
      </c>
      <c r="K4" s="4" t="s">
        <v>30</v>
      </c>
      <c r="L4" s="4">
        <v>5774</v>
      </c>
      <c r="M4" s="4">
        <v>5774</v>
      </c>
      <c r="N4" s="4" t="s">
        <v>44</v>
      </c>
      <c r="O4" s="4" t="s">
        <v>45</v>
      </c>
      <c r="P4" s="4" t="s">
        <v>33</v>
      </c>
      <c r="Q4" s="4">
        <v>0</v>
      </c>
      <c r="R4" s="7">
        <v>45154.0000115741</v>
      </c>
      <c r="S4" s="6">
        <v>45193</v>
      </c>
      <c r="T4" s="4" t="s">
        <v>34</v>
      </c>
      <c r="U4" s="4">
        <v>5774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45176</v>
      </c>
      <c r="G5" s="6">
        <v>45178</v>
      </c>
      <c r="H5" s="4">
        <v>2</v>
      </c>
      <c r="I5" s="4">
        <v>2</v>
      </c>
      <c r="J5" s="4">
        <v>4</v>
      </c>
      <c r="K5" s="4" t="s">
        <v>30</v>
      </c>
      <c r="L5" s="4">
        <v>3972</v>
      </c>
      <c r="M5" s="4">
        <v>3972</v>
      </c>
      <c r="N5" s="4" t="s">
        <v>50</v>
      </c>
      <c r="O5" s="4" t="s">
        <v>45</v>
      </c>
      <c r="P5" s="4" t="s">
        <v>33</v>
      </c>
      <c r="Q5" s="4">
        <v>0</v>
      </c>
      <c r="R5" s="7">
        <v>45167.0000115741</v>
      </c>
      <c r="S5" s="6">
        <v>45193</v>
      </c>
      <c r="T5" s="4" t="s">
        <v>34</v>
      </c>
      <c r="U5" s="4">
        <v>3972</v>
      </c>
      <c r="V5" s="4">
        <v>0</v>
      </c>
      <c r="W5" s="4">
        <v>0</v>
      </c>
      <c r="X5" s="4" t="s">
        <v>51</v>
      </c>
      <c r="Y5" s="4" t="s">
        <v>35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45177</v>
      </c>
      <c r="G6" s="6">
        <v>45179</v>
      </c>
      <c r="H6" s="4">
        <v>1</v>
      </c>
      <c r="I6" s="4">
        <v>2</v>
      </c>
      <c r="J6" s="4">
        <v>2</v>
      </c>
      <c r="K6" s="4" t="s">
        <v>30</v>
      </c>
      <c r="L6" s="4">
        <v>1830</v>
      </c>
      <c r="M6" s="4">
        <v>1830</v>
      </c>
      <c r="N6" s="4" t="s">
        <v>55</v>
      </c>
      <c r="O6" s="4" t="s">
        <v>56</v>
      </c>
      <c r="P6" s="4" t="s">
        <v>33</v>
      </c>
      <c r="Q6" s="4">
        <v>0</v>
      </c>
      <c r="R6" s="7">
        <v>45161</v>
      </c>
      <c r="S6" s="6">
        <v>45194</v>
      </c>
      <c r="T6" s="4" t="s">
        <v>34</v>
      </c>
      <c r="U6" s="4">
        <v>1830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28</v>
      </c>
      <c r="E7" s="4" t="s">
        <v>60</v>
      </c>
      <c r="F7" s="6">
        <v>45177</v>
      </c>
      <c r="G7" s="6">
        <v>45179</v>
      </c>
      <c r="H7" s="4">
        <v>2</v>
      </c>
      <c r="I7" s="4">
        <v>2</v>
      </c>
      <c r="J7" s="4">
        <v>4</v>
      </c>
      <c r="K7" s="4" t="s">
        <v>30</v>
      </c>
      <c r="L7" s="4">
        <v>1162</v>
      </c>
      <c r="M7" s="4">
        <v>1162</v>
      </c>
      <c r="N7" s="4" t="s">
        <v>61</v>
      </c>
      <c r="O7" s="4" t="s">
        <v>56</v>
      </c>
      <c r="P7" s="4" t="s">
        <v>33</v>
      </c>
      <c r="Q7" s="4">
        <v>0</v>
      </c>
      <c r="R7" s="7">
        <v>45161.0000115741</v>
      </c>
      <c r="S7" s="6">
        <v>45194</v>
      </c>
      <c r="T7" s="4" t="s">
        <v>34</v>
      </c>
      <c r="U7" s="4">
        <v>1162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28</v>
      </c>
      <c r="E8" s="4" t="s">
        <v>63</v>
      </c>
      <c r="F8" s="6">
        <v>45177</v>
      </c>
      <c r="G8" s="6">
        <v>45179</v>
      </c>
      <c r="H8" s="4">
        <v>3</v>
      </c>
      <c r="I8" s="4">
        <v>2</v>
      </c>
      <c r="J8" s="4">
        <v>6</v>
      </c>
      <c r="K8" s="4" t="s">
        <v>30</v>
      </c>
      <c r="L8" s="4">
        <v>1806</v>
      </c>
      <c r="M8" s="4">
        <v>1806</v>
      </c>
      <c r="N8" s="4" t="s">
        <v>64</v>
      </c>
      <c r="O8" s="4" t="s">
        <v>56</v>
      </c>
      <c r="P8" s="4" t="s">
        <v>33</v>
      </c>
      <c r="Q8" s="4">
        <v>0</v>
      </c>
      <c r="R8" s="7">
        <v>45161</v>
      </c>
      <c r="S8" s="6">
        <v>45194</v>
      </c>
      <c r="T8" s="4" t="s">
        <v>34</v>
      </c>
      <c r="U8" s="4">
        <v>1806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53</v>
      </c>
      <c r="E9" s="4" t="s">
        <v>54</v>
      </c>
      <c r="F9" s="6">
        <v>45175</v>
      </c>
      <c r="G9" s="6">
        <v>45179</v>
      </c>
      <c r="H9" s="4">
        <v>1</v>
      </c>
      <c r="I9" s="4">
        <v>4</v>
      </c>
      <c r="J9" s="4">
        <v>4</v>
      </c>
      <c r="K9" s="4" t="s">
        <v>30</v>
      </c>
      <c r="L9" s="4">
        <v>3308</v>
      </c>
      <c r="M9" s="4">
        <v>3308</v>
      </c>
      <c r="N9" s="4" t="s">
        <v>66</v>
      </c>
      <c r="O9" s="4" t="s">
        <v>56</v>
      </c>
      <c r="P9" s="4" t="s">
        <v>33</v>
      </c>
      <c r="Q9" s="4">
        <v>0</v>
      </c>
      <c r="R9" s="7">
        <v>45163.0000115741</v>
      </c>
      <c r="S9" s="6">
        <v>45194</v>
      </c>
      <c r="T9" s="4" t="s">
        <v>34</v>
      </c>
      <c r="U9" s="4">
        <v>3308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53</v>
      </c>
      <c r="E10" s="4" t="s">
        <v>54</v>
      </c>
      <c r="F10" s="6">
        <v>45176</v>
      </c>
      <c r="G10" s="6">
        <v>45179</v>
      </c>
      <c r="H10" s="4">
        <v>1</v>
      </c>
      <c r="I10" s="4">
        <v>3</v>
      </c>
      <c r="J10" s="4">
        <v>3</v>
      </c>
      <c r="K10" s="4" t="s">
        <v>30</v>
      </c>
      <c r="L10" s="4">
        <v>2559</v>
      </c>
      <c r="M10" s="4">
        <v>2559</v>
      </c>
      <c r="N10" s="4" t="s">
        <v>70</v>
      </c>
      <c r="O10" s="4" t="s">
        <v>56</v>
      </c>
      <c r="P10" s="4" t="s">
        <v>33</v>
      </c>
      <c r="Q10" s="4">
        <v>0</v>
      </c>
      <c r="R10" s="7">
        <v>45164</v>
      </c>
      <c r="S10" s="6">
        <v>45194</v>
      </c>
      <c r="T10" s="4" t="s">
        <v>34</v>
      </c>
      <c r="U10" s="4">
        <v>2559</v>
      </c>
      <c r="V10" s="4">
        <v>0</v>
      </c>
      <c r="W10" s="4">
        <v>0</v>
      </c>
      <c r="X10" s="4" t="s">
        <v>71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37</v>
      </c>
      <c r="E11" s="4" t="s">
        <v>38</v>
      </c>
      <c r="F11" s="6">
        <v>45178</v>
      </c>
      <c r="G11" s="6">
        <v>45179</v>
      </c>
      <c r="H11" s="4">
        <v>1</v>
      </c>
      <c r="I11" s="4">
        <v>1</v>
      </c>
      <c r="J11" s="4">
        <v>1</v>
      </c>
      <c r="K11" s="4" t="s">
        <v>30</v>
      </c>
      <c r="L11" s="4">
        <v>495.6</v>
      </c>
      <c r="M11" s="4">
        <v>495.6</v>
      </c>
      <c r="N11" s="4" t="s">
        <v>73</v>
      </c>
      <c r="O11" s="4" t="s">
        <v>56</v>
      </c>
      <c r="P11" s="4" t="s">
        <v>33</v>
      </c>
      <c r="Q11" s="4">
        <v>0</v>
      </c>
      <c r="R11" s="7">
        <v>45169</v>
      </c>
      <c r="S11" s="6">
        <v>45194</v>
      </c>
      <c r="T11" s="4" t="s">
        <v>34</v>
      </c>
      <c r="U11" s="4">
        <v>495.6</v>
      </c>
      <c r="V11" s="4">
        <v>0</v>
      </c>
      <c r="W11" s="4">
        <v>0</v>
      </c>
      <c r="X11" s="4" t="s">
        <v>35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45177</v>
      </c>
      <c r="G12" s="6">
        <v>45179</v>
      </c>
      <c r="H12" s="4">
        <v>1</v>
      </c>
      <c r="I12" s="4">
        <v>2</v>
      </c>
      <c r="J12" s="4">
        <v>2</v>
      </c>
      <c r="K12" s="4" t="s">
        <v>30</v>
      </c>
      <c r="L12" s="4">
        <v>1622</v>
      </c>
      <c r="M12" s="4">
        <v>1622</v>
      </c>
      <c r="N12" s="4" t="s">
        <v>78</v>
      </c>
      <c r="O12" s="4" t="s">
        <v>56</v>
      </c>
      <c r="P12" s="4" t="s">
        <v>33</v>
      </c>
      <c r="Q12" s="4">
        <v>0</v>
      </c>
      <c r="R12" s="7">
        <v>45171</v>
      </c>
      <c r="S12" s="6">
        <v>45194</v>
      </c>
      <c r="T12" s="4" t="s">
        <v>34</v>
      </c>
      <c r="U12" s="4">
        <v>1622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37</v>
      </c>
      <c r="E13" s="4" t="s">
        <v>38</v>
      </c>
      <c r="F13" s="6">
        <v>45178</v>
      </c>
      <c r="G13" s="6">
        <v>45179</v>
      </c>
      <c r="H13" s="4">
        <v>1</v>
      </c>
      <c r="I13" s="4">
        <v>1</v>
      </c>
      <c r="J13" s="4">
        <v>1</v>
      </c>
      <c r="K13" s="4" t="s">
        <v>30</v>
      </c>
      <c r="L13" s="4">
        <v>495.6</v>
      </c>
      <c r="M13" s="4">
        <v>495.6</v>
      </c>
      <c r="N13" s="4" t="s">
        <v>82</v>
      </c>
      <c r="O13" s="4" t="s">
        <v>56</v>
      </c>
      <c r="P13" s="4" t="s">
        <v>33</v>
      </c>
      <c r="Q13" s="4">
        <v>0</v>
      </c>
      <c r="R13" s="7">
        <v>45175</v>
      </c>
      <c r="S13" s="6">
        <v>45194</v>
      </c>
      <c r="T13" s="4" t="s">
        <v>34</v>
      </c>
      <c r="U13" s="4">
        <v>495.6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45178</v>
      </c>
      <c r="G14" s="6">
        <v>45179</v>
      </c>
      <c r="H14" s="4">
        <v>1</v>
      </c>
      <c r="I14" s="4">
        <v>1</v>
      </c>
      <c r="J14" s="4">
        <v>1</v>
      </c>
      <c r="K14" s="4" t="s">
        <v>30</v>
      </c>
      <c r="L14" s="4">
        <v>308</v>
      </c>
      <c r="M14" s="4">
        <v>308</v>
      </c>
      <c r="N14" s="4" t="s">
        <v>86</v>
      </c>
      <c r="O14" s="4" t="s">
        <v>56</v>
      </c>
      <c r="P14" s="4" t="s">
        <v>33</v>
      </c>
      <c r="Q14" s="4">
        <v>0</v>
      </c>
      <c r="R14" s="7">
        <v>45178</v>
      </c>
      <c r="S14" s="6">
        <v>45194</v>
      </c>
      <c r="T14" s="4" t="s">
        <v>34</v>
      </c>
      <c r="U14" s="4">
        <v>308</v>
      </c>
      <c r="V14" s="4">
        <v>0</v>
      </c>
      <c r="W14" s="4">
        <v>0</v>
      </c>
      <c r="X14" s="4" t="s">
        <v>35</v>
      </c>
      <c r="Y14" s="4" t="s">
        <v>87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84</v>
      </c>
      <c r="E15" s="4" t="s">
        <v>89</v>
      </c>
      <c r="F15" s="6">
        <v>45178</v>
      </c>
      <c r="G15" s="6">
        <v>45179</v>
      </c>
      <c r="H15" s="4">
        <v>1</v>
      </c>
      <c r="I15" s="4">
        <v>1</v>
      </c>
      <c r="J15" s="4">
        <v>1</v>
      </c>
      <c r="K15" s="4" t="s">
        <v>30</v>
      </c>
      <c r="L15" s="4">
        <v>245</v>
      </c>
      <c r="M15" s="4">
        <v>245</v>
      </c>
      <c r="N15" s="4" t="s">
        <v>86</v>
      </c>
      <c r="O15" s="4" t="s">
        <v>56</v>
      </c>
      <c r="P15" s="4" t="s">
        <v>33</v>
      </c>
      <c r="Q15" s="4">
        <v>0</v>
      </c>
      <c r="R15" s="7">
        <v>45178.0000115741</v>
      </c>
      <c r="S15" s="6">
        <v>45194</v>
      </c>
      <c r="T15" s="4" t="s">
        <v>34</v>
      </c>
      <c r="U15" s="4">
        <v>245</v>
      </c>
      <c r="V15" s="4">
        <v>0</v>
      </c>
      <c r="W15" s="4">
        <v>0</v>
      </c>
      <c r="X15" s="4" t="s">
        <v>35</v>
      </c>
      <c r="Y15" s="4" t="s">
        <v>87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37</v>
      </c>
      <c r="E16" s="4" t="s">
        <v>91</v>
      </c>
      <c r="F16" s="6">
        <v>45178</v>
      </c>
      <c r="G16" s="6">
        <v>45179</v>
      </c>
      <c r="H16" s="4">
        <v>1</v>
      </c>
      <c r="I16" s="4">
        <v>1</v>
      </c>
      <c r="J16" s="4">
        <v>1</v>
      </c>
      <c r="K16" s="4" t="s">
        <v>30</v>
      </c>
      <c r="L16" s="4">
        <v>495.6</v>
      </c>
      <c r="M16" s="4">
        <v>495.6</v>
      </c>
      <c r="N16" s="4" t="s">
        <v>92</v>
      </c>
      <c r="O16" s="4" t="s">
        <v>56</v>
      </c>
      <c r="P16" s="4" t="s">
        <v>33</v>
      </c>
      <c r="Q16" s="4">
        <v>0</v>
      </c>
      <c r="R16" s="7">
        <v>45178</v>
      </c>
      <c r="S16" s="6">
        <v>45194</v>
      </c>
      <c r="T16" s="4" t="s">
        <v>34</v>
      </c>
      <c r="U16" s="4">
        <v>495.6</v>
      </c>
      <c r="V16" s="4">
        <v>0</v>
      </c>
      <c r="W16" s="4">
        <v>0</v>
      </c>
      <c r="X16" s="4" t="s">
        <v>35</v>
      </c>
      <c r="Y1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5" sqref="A25:D28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4" width="9.375" style="4"/>
    <col min="5" max="5" width="9" style="4"/>
    <col min="6" max="6" width="13.625" style="4" customWidth="1"/>
    <col min="7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hidden="1" spans="1:10">
      <c r="A2" s="5">
        <v>999226576571991</v>
      </c>
      <c r="B2" s="6">
        <v>45176</v>
      </c>
      <c r="C2" s="6">
        <v>45177</v>
      </c>
      <c r="D2" s="4">
        <v>294</v>
      </c>
      <c r="E2" s="4">
        <v>294</v>
      </c>
      <c r="F2" s="8" t="s">
        <v>94</v>
      </c>
      <c r="G2" s="4">
        <f>D2-E2</f>
        <v>0</v>
      </c>
      <c r="H2" s="4" t="str">
        <f>$H$1&amp;F2</f>
        <v>，202309021516420069</v>
      </c>
      <c r="I2" s="4" t="e">
        <f>VLOOKUP(A2,HOP!A:U,21,0)</f>
        <v>#N/A</v>
      </c>
      <c r="J2" s="4">
        <v>9.2</v>
      </c>
    </row>
    <row r="3" s="4" customFormat="1" hidden="1" spans="1:10">
      <c r="A3" s="5">
        <v>999226644921866</v>
      </c>
      <c r="B3" s="6">
        <v>45176</v>
      </c>
      <c r="C3" s="6">
        <v>45177</v>
      </c>
      <c r="D3" s="4">
        <v>495.6</v>
      </c>
      <c r="E3" s="4">
        <v>495.6</v>
      </c>
      <c r="F3" s="8" t="s">
        <v>95</v>
      </c>
      <c r="G3" s="4">
        <f t="shared" ref="G3:G16" si="0">D3-E3</f>
        <v>0</v>
      </c>
      <c r="H3" s="4" t="str">
        <f t="shared" ref="H3:H16" si="1">$H$1&amp;F3</f>
        <v>，202309071718030001</v>
      </c>
      <c r="I3" s="4" t="e">
        <f>VLOOKUP(A3,HOP!A:U,21,0)</f>
        <v>#N/A</v>
      </c>
      <c r="J3" s="4">
        <v>9.7</v>
      </c>
    </row>
    <row r="4" s="4" customFormat="1" spans="1:9">
      <c r="A4" s="5">
        <v>999226104596708</v>
      </c>
      <c r="B4" s="6">
        <v>45173</v>
      </c>
      <c r="C4" s="6">
        <v>45178</v>
      </c>
      <c r="D4" s="4">
        <v>5774</v>
      </c>
      <c r="E4" s="4" t="str">
        <f>VLOOKUP(A4,HOP!A:L,12,0)</f>
        <v>5774.00</v>
      </c>
      <c r="F4" s="4" t="str">
        <f>VLOOKUP(A4,HOP!A:C,3,0)</f>
        <v>3791920</v>
      </c>
      <c r="G4" s="4">
        <f t="shared" si="0"/>
        <v>0</v>
      </c>
      <c r="H4" s="4" t="str">
        <f t="shared" si="1"/>
        <v>，3791920</v>
      </c>
      <c r="I4" s="4" t="str">
        <f>VLOOKUP(A4,HOP!A:U,21,0)</f>
        <v>直采</v>
      </c>
    </row>
    <row r="5" s="4" customFormat="1" spans="1:9">
      <c r="A5" s="5">
        <v>999226492558303</v>
      </c>
      <c r="B5" s="6">
        <v>45176</v>
      </c>
      <c r="C5" s="6">
        <v>45178</v>
      </c>
      <c r="D5" s="4">
        <v>3972</v>
      </c>
      <c r="E5" s="4" t="str">
        <f>VLOOKUP(A5,HOP!A:L,12,0)</f>
        <v>3972.00</v>
      </c>
      <c r="F5" s="4" t="str">
        <f>VLOOKUP(A5,HOP!A:C,3,0)</f>
        <v>3854146</v>
      </c>
      <c r="G5" s="4">
        <f t="shared" si="0"/>
        <v>0</v>
      </c>
      <c r="H5" s="4" t="str">
        <f t="shared" si="1"/>
        <v>，3854146</v>
      </c>
      <c r="I5" s="4" t="str">
        <f>VLOOKUP(A5,HOP!A:U,21,0)</f>
        <v>直采</v>
      </c>
    </row>
    <row r="6" s="4" customFormat="1" spans="1:9">
      <c r="A6" s="5">
        <v>999226278254841</v>
      </c>
      <c r="B6" s="6">
        <v>45177</v>
      </c>
      <c r="C6" s="6">
        <v>45179</v>
      </c>
      <c r="D6" s="4">
        <v>1830</v>
      </c>
      <c r="E6" s="4" t="str">
        <f>VLOOKUP(A6,HOP!A:L,12,0)</f>
        <v>1830.00</v>
      </c>
      <c r="F6" s="4" t="str">
        <f>VLOOKUP(A6,HOP!A:C,3,0)</f>
        <v>3823500</v>
      </c>
      <c r="G6" s="4">
        <f t="shared" si="0"/>
        <v>0</v>
      </c>
      <c r="H6" s="4" t="str">
        <f t="shared" si="1"/>
        <v>，3823500</v>
      </c>
      <c r="I6" s="4" t="str">
        <f>VLOOKUP(A6,HOP!A:U,21,0)</f>
        <v>直采</v>
      </c>
    </row>
    <row r="7" s="4" customFormat="1" hidden="1" spans="1:10">
      <c r="A7" s="5">
        <v>999226321492335</v>
      </c>
      <c r="B7" s="6">
        <v>45177</v>
      </c>
      <c r="C7" s="6">
        <v>45179</v>
      </c>
      <c r="D7" s="4">
        <v>1162</v>
      </c>
      <c r="E7" s="4">
        <v>1162</v>
      </c>
      <c r="F7" s="8" t="s">
        <v>96</v>
      </c>
      <c r="G7" s="4">
        <f t="shared" si="0"/>
        <v>0</v>
      </c>
      <c r="H7" s="4" t="str">
        <f t="shared" si="1"/>
        <v>，202308232057260020</v>
      </c>
      <c r="I7" s="4" t="e">
        <f>VLOOKUP(A7,HOP!A:U,21,0)</f>
        <v>#N/A</v>
      </c>
      <c r="J7" s="4">
        <v>8.23</v>
      </c>
    </row>
    <row r="8" s="4" customFormat="1" hidden="1" spans="1:10">
      <c r="A8" s="5">
        <v>999226321528251</v>
      </c>
      <c r="B8" s="6">
        <v>45177</v>
      </c>
      <c r="C8" s="6">
        <v>45179</v>
      </c>
      <c r="D8" s="4">
        <v>1806</v>
      </c>
      <c r="E8" s="4">
        <v>1806</v>
      </c>
      <c r="F8" s="8" t="s">
        <v>97</v>
      </c>
      <c r="G8" s="4">
        <f t="shared" si="0"/>
        <v>0</v>
      </c>
      <c r="H8" s="4" t="str">
        <f t="shared" si="1"/>
        <v>，202308231932010020</v>
      </c>
      <c r="I8" s="4" t="e">
        <f>VLOOKUP(A8,HOP!A:U,21,0)</f>
        <v>#N/A</v>
      </c>
      <c r="J8" s="4">
        <v>8.23</v>
      </c>
    </row>
    <row r="9" s="4" customFormat="1" spans="1:9">
      <c r="A9" s="5">
        <v>999226343420332</v>
      </c>
      <c r="B9" s="6">
        <v>45175</v>
      </c>
      <c r="C9" s="6">
        <v>45179</v>
      </c>
      <c r="D9" s="4">
        <v>3308</v>
      </c>
      <c r="E9" s="4" t="str">
        <f>VLOOKUP(A9,HOP!A:L,12,0)</f>
        <v>3308.00</v>
      </c>
      <c r="F9" s="4" t="str">
        <f>VLOOKUP(A9,HOP!A:C,3,0)</f>
        <v>3833361</v>
      </c>
      <c r="G9" s="4">
        <f t="shared" si="0"/>
        <v>0</v>
      </c>
      <c r="H9" s="4" t="str">
        <f t="shared" si="1"/>
        <v>，3833361</v>
      </c>
      <c r="I9" s="4" t="str">
        <f>VLOOKUP(A9,HOP!A:U,21,0)</f>
        <v>直采</v>
      </c>
    </row>
    <row r="10" s="4" customFormat="1" spans="1:9">
      <c r="A10" s="5">
        <v>999226350387439</v>
      </c>
      <c r="B10" s="6">
        <v>45176</v>
      </c>
      <c r="C10" s="6">
        <v>45179</v>
      </c>
      <c r="D10" s="4">
        <v>2559</v>
      </c>
      <c r="E10" s="4" t="str">
        <f>VLOOKUP(A10,HOP!A:L,12,0)</f>
        <v>2559.00</v>
      </c>
      <c r="F10" s="4" t="str">
        <f>VLOOKUP(A10,HOP!A:C,3,0)</f>
        <v>3836973</v>
      </c>
      <c r="G10" s="4">
        <f t="shared" si="0"/>
        <v>0</v>
      </c>
      <c r="H10" s="4" t="str">
        <f t="shared" si="1"/>
        <v>，3836973</v>
      </c>
      <c r="I10" s="4" t="str">
        <f>VLOOKUP(A10,HOP!A:U,21,0)</f>
        <v>直采</v>
      </c>
    </row>
    <row r="11" s="4" customFormat="1" hidden="1" spans="1:10">
      <c r="A11" s="5">
        <v>999226498077317</v>
      </c>
      <c r="B11" s="6">
        <v>45178</v>
      </c>
      <c r="C11" s="6">
        <v>45179</v>
      </c>
      <c r="D11" s="4">
        <v>495.6</v>
      </c>
      <c r="E11" s="4">
        <v>495.6</v>
      </c>
      <c r="F11" s="8" t="s">
        <v>98</v>
      </c>
      <c r="G11" s="4">
        <f t="shared" si="0"/>
        <v>0</v>
      </c>
      <c r="H11" s="4" t="str">
        <f t="shared" si="1"/>
        <v>，202308310836110020</v>
      </c>
      <c r="I11" s="4" t="e">
        <f>VLOOKUP(A11,HOP!A:U,21,0)</f>
        <v>#N/A</v>
      </c>
      <c r="J11" s="4">
        <v>8.31</v>
      </c>
    </row>
    <row r="12" s="4" customFormat="1" spans="1:9">
      <c r="A12" s="5">
        <v>999226572723664</v>
      </c>
      <c r="B12" s="6">
        <v>45177</v>
      </c>
      <c r="C12" s="6">
        <v>45179</v>
      </c>
      <c r="D12" s="4">
        <v>1622</v>
      </c>
      <c r="E12" s="4" t="str">
        <f>VLOOKUP(A12,HOP!A:L,12,0)</f>
        <v>1622.00</v>
      </c>
      <c r="F12" s="4" t="str">
        <f>VLOOKUP(A12,HOP!A:C,3,0)</f>
        <v>3871424</v>
      </c>
      <c r="G12" s="4">
        <f t="shared" si="0"/>
        <v>0</v>
      </c>
      <c r="H12" s="4" t="str">
        <f t="shared" si="1"/>
        <v>，3871424</v>
      </c>
      <c r="I12" s="4" t="str">
        <f>VLOOKUP(A12,HOP!A:U,21,0)</f>
        <v>直采</v>
      </c>
    </row>
    <row r="13" s="4" customFormat="1" hidden="1" spans="1:10">
      <c r="A13" s="5">
        <v>999226643006554</v>
      </c>
      <c r="B13" s="6">
        <v>45178</v>
      </c>
      <c r="C13" s="6">
        <v>45179</v>
      </c>
      <c r="D13" s="4">
        <v>495.6</v>
      </c>
      <c r="E13" s="4">
        <v>495.6</v>
      </c>
      <c r="F13" s="8" t="s">
        <v>99</v>
      </c>
      <c r="G13" s="4">
        <f t="shared" si="0"/>
        <v>0</v>
      </c>
      <c r="H13" s="4" t="str">
        <f t="shared" si="1"/>
        <v>，202309060958310068</v>
      </c>
      <c r="I13" s="4" t="e">
        <f>VLOOKUP(A13,HOP!A:U,21,0)</f>
        <v>#N/A</v>
      </c>
      <c r="J13" s="4">
        <v>9.6</v>
      </c>
    </row>
    <row r="14" s="4" customFormat="1" hidden="1" spans="1:10">
      <c r="A14" s="5">
        <v>999226715605760</v>
      </c>
      <c r="B14" s="6">
        <v>45178</v>
      </c>
      <c r="C14" s="6">
        <v>45179</v>
      </c>
      <c r="D14" s="4">
        <v>308</v>
      </c>
      <c r="E14" s="4">
        <v>308</v>
      </c>
      <c r="F14" s="8" t="s">
        <v>100</v>
      </c>
      <c r="G14" s="4">
        <f t="shared" si="0"/>
        <v>0</v>
      </c>
      <c r="H14" s="4" t="str">
        <f t="shared" si="1"/>
        <v>，202309090924570069</v>
      </c>
      <c r="I14" s="4" t="e">
        <f>VLOOKUP(A14,HOP!A:U,21,0)</f>
        <v>#N/A</v>
      </c>
      <c r="J14" s="4">
        <v>9.9</v>
      </c>
    </row>
    <row r="15" s="4" customFormat="1" hidden="1" spans="1:10">
      <c r="A15" s="5">
        <v>999226715608968</v>
      </c>
      <c r="B15" s="6">
        <v>45178</v>
      </c>
      <c r="C15" s="6">
        <v>45179</v>
      </c>
      <c r="D15" s="4">
        <v>245</v>
      </c>
      <c r="E15" s="4">
        <v>245</v>
      </c>
      <c r="F15" s="8" t="s">
        <v>101</v>
      </c>
      <c r="G15" s="4">
        <f t="shared" si="0"/>
        <v>0</v>
      </c>
      <c r="H15" s="4" t="str">
        <f t="shared" si="1"/>
        <v>，202309090921380021</v>
      </c>
      <c r="I15" s="4" t="e">
        <f>VLOOKUP(A15,HOP!A:U,21,0)</f>
        <v>#N/A</v>
      </c>
      <c r="J15" s="4">
        <v>9.9</v>
      </c>
    </row>
    <row r="16" s="4" customFormat="1" hidden="1" spans="1:10">
      <c r="A16" s="5">
        <v>999226724159987</v>
      </c>
      <c r="B16" s="6">
        <v>45178</v>
      </c>
      <c r="C16" s="6">
        <v>45179</v>
      </c>
      <c r="D16" s="4">
        <v>495.6</v>
      </c>
      <c r="E16" s="4">
        <v>496.5</v>
      </c>
      <c r="F16" s="8" t="s">
        <v>102</v>
      </c>
      <c r="G16" s="4">
        <f t="shared" si="0"/>
        <v>-0.899999999999977</v>
      </c>
      <c r="H16" s="4" t="str">
        <f t="shared" si="1"/>
        <v>，202309091651430068</v>
      </c>
      <c r="I16" s="4" t="e">
        <f>VLOOKUP(A16,HOP!A:U,21,0)</f>
        <v>#N/A</v>
      </c>
      <c r="J16" s="4">
        <v>9.9</v>
      </c>
    </row>
    <row r="18" spans="4:4">
      <c r="D18" s="4">
        <f>SUM(D2:D17)</f>
        <v>24862.4</v>
      </c>
    </row>
    <row r="25" spans="1:4">
      <c r="A25" s="4" t="s">
        <v>103</v>
      </c>
      <c r="C25" s="4">
        <v>19065</v>
      </c>
      <c r="D25" s="4">
        <v>20430.09</v>
      </c>
    </row>
    <row r="26" spans="1:4">
      <c r="A26" s="4" t="s">
        <v>104</v>
      </c>
      <c r="C26" s="4">
        <v>5797.4</v>
      </c>
      <c r="D26" s="4">
        <v>6212.51</v>
      </c>
    </row>
    <row r="27" spans="1:4">
      <c r="A27" s="4" t="s">
        <v>105</v>
      </c>
      <c r="C27" s="4">
        <f>SUBTOTAL(9,C25:C26)</f>
        <v>24862.4</v>
      </c>
      <c r="D27" s="4">
        <f>SUBTOTAL(9,D25:D26)</f>
        <v>26642.6</v>
      </c>
    </row>
    <row r="28" spans="1:1">
      <c r="A28" s="4" t="s">
        <v>106</v>
      </c>
    </row>
  </sheetData>
  <autoFilter ref="A1:XFD18"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110</v>
      </c>
      <c r="E1" s="2" t="s">
        <v>13</v>
      </c>
      <c r="F1" s="2" t="s">
        <v>5</v>
      </c>
      <c r="G1" s="2" t="s">
        <v>6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3">
        <v>999226572723664</v>
      </c>
      <c r="B2" s="1" t="s">
        <v>126</v>
      </c>
      <c r="C2" s="1" t="s">
        <v>127</v>
      </c>
      <c r="D2" s="1" t="s">
        <v>128</v>
      </c>
      <c r="E2" s="1" t="s">
        <v>129</v>
      </c>
      <c r="F2" s="1" t="s">
        <v>130</v>
      </c>
      <c r="G2" s="1" t="s">
        <v>131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136</v>
      </c>
      <c r="P2" s="1" t="s">
        <v>137</v>
      </c>
      <c r="Q2" s="1" t="s">
        <v>138</v>
      </c>
      <c r="R2" s="1" t="s">
        <v>139</v>
      </c>
      <c r="S2" s="1" t="s">
        <v>140</v>
      </c>
      <c r="T2" s="1" t="s">
        <v>141</v>
      </c>
      <c r="U2" s="1" t="s">
        <v>142</v>
      </c>
      <c r="V2" s="1" t="s">
        <v>143</v>
      </c>
    </row>
    <row r="3" s="1" customFormat="1" spans="1:22">
      <c r="A3" s="3">
        <v>999226492558303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132</v>
      </c>
      <c r="I3" s="1" t="s">
        <v>150</v>
      </c>
      <c r="J3" s="1" t="s">
        <v>134</v>
      </c>
      <c r="K3" s="1" t="s">
        <v>150</v>
      </c>
      <c r="L3" s="1" t="s">
        <v>150</v>
      </c>
      <c r="M3" s="1" t="s">
        <v>135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151</v>
      </c>
      <c r="S3" s="1" t="s">
        <v>140</v>
      </c>
      <c r="T3" s="1" t="s">
        <v>141</v>
      </c>
      <c r="U3" s="1" t="s">
        <v>142</v>
      </c>
      <c r="V3" s="1" t="s">
        <v>143</v>
      </c>
    </row>
    <row r="4" s="1" customFormat="1" spans="1:22">
      <c r="A4" s="3">
        <v>999226350387439</v>
      </c>
      <c r="B4" s="1" t="s">
        <v>152</v>
      </c>
      <c r="C4" s="1" t="s">
        <v>153</v>
      </c>
      <c r="D4" s="1" t="s">
        <v>154</v>
      </c>
      <c r="E4" s="1" t="s">
        <v>155</v>
      </c>
      <c r="F4" s="1" t="s">
        <v>148</v>
      </c>
      <c r="G4" s="1" t="s">
        <v>131</v>
      </c>
      <c r="H4" s="1" t="s">
        <v>132</v>
      </c>
      <c r="I4" s="1" t="s">
        <v>156</v>
      </c>
      <c r="J4" s="1" t="s">
        <v>134</v>
      </c>
      <c r="K4" s="1" t="s">
        <v>156</v>
      </c>
      <c r="L4" s="1" t="s">
        <v>156</v>
      </c>
      <c r="M4" s="1" t="s">
        <v>135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157</v>
      </c>
      <c r="S4" s="1" t="s">
        <v>140</v>
      </c>
      <c r="T4" s="1" t="s">
        <v>141</v>
      </c>
      <c r="U4" s="1" t="s">
        <v>142</v>
      </c>
      <c r="V4" s="1" t="s">
        <v>143</v>
      </c>
    </row>
    <row r="5" s="1" customFormat="1" spans="1:22">
      <c r="A5" s="3">
        <v>999226343420332</v>
      </c>
      <c r="B5" s="1" t="s">
        <v>158</v>
      </c>
      <c r="C5" s="1" t="s">
        <v>159</v>
      </c>
      <c r="D5" s="1" t="s">
        <v>154</v>
      </c>
      <c r="E5" s="1" t="s">
        <v>160</v>
      </c>
      <c r="F5" s="1" t="s">
        <v>161</v>
      </c>
      <c r="G5" s="1" t="s">
        <v>131</v>
      </c>
      <c r="H5" s="1" t="s">
        <v>132</v>
      </c>
      <c r="I5" s="1" t="s">
        <v>162</v>
      </c>
      <c r="J5" s="1" t="s">
        <v>134</v>
      </c>
      <c r="K5" s="1" t="s">
        <v>162</v>
      </c>
      <c r="L5" s="1" t="s">
        <v>162</v>
      </c>
      <c r="M5" s="1" t="s">
        <v>135</v>
      </c>
      <c r="N5" s="1" t="s">
        <v>135</v>
      </c>
      <c r="O5" s="1" t="s">
        <v>136</v>
      </c>
      <c r="P5" s="1" t="s">
        <v>137</v>
      </c>
      <c r="Q5" s="1" t="s">
        <v>138</v>
      </c>
      <c r="R5" s="1" t="s">
        <v>163</v>
      </c>
      <c r="S5" s="1" t="s">
        <v>140</v>
      </c>
      <c r="T5" s="1" t="s">
        <v>141</v>
      </c>
      <c r="U5" s="1" t="s">
        <v>142</v>
      </c>
      <c r="V5" s="1" t="s">
        <v>143</v>
      </c>
    </row>
    <row r="6" s="1" customFormat="1" spans="1:22">
      <c r="A6" s="3">
        <v>999226278254841</v>
      </c>
      <c r="B6" s="1" t="s">
        <v>164</v>
      </c>
      <c r="C6" s="1" t="s">
        <v>165</v>
      </c>
      <c r="D6" s="1" t="s">
        <v>154</v>
      </c>
      <c r="E6" s="1" t="s">
        <v>166</v>
      </c>
      <c r="F6" s="1" t="s">
        <v>130</v>
      </c>
      <c r="G6" s="1" t="s">
        <v>131</v>
      </c>
      <c r="H6" s="1" t="s">
        <v>132</v>
      </c>
      <c r="I6" s="1" t="s">
        <v>167</v>
      </c>
      <c r="J6" s="1" t="s">
        <v>134</v>
      </c>
      <c r="K6" s="1" t="s">
        <v>167</v>
      </c>
      <c r="L6" s="1" t="s">
        <v>167</v>
      </c>
      <c r="M6" s="1" t="s">
        <v>135</v>
      </c>
      <c r="N6" s="1" t="s">
        <v>135</v>
      </c>
      <c r="O6" s="1" t="s">
        <v>136</v>
      </c>
      <c r="P6" s="1" t="s">
        <v>137</v>
      </c>
      <c r="Q6" s="1" t="s">
        <v>138</v>
      </c>
      <c r="R6" s="1" t="s">
        <v>168</v>
      </c>
      <c r="S6" s="1" t="s">
        <v>140</v>
      </c>
      <c r="T6" s="1" t="s">
        <v>141</v>
      </c>
      <c r="U6" s="1" t="s">
        <v>142</v>
      </c>
      <c r="V6" s="1" t="s">
        <v>143</v>
      </c>
    </row>
    <row r="7" s="1" customFormat="1" spans="1:22">
      <c r="A7" s="3">
        <v>999226104596708</v>
      </c>
      <c r="B7" s="1" t="s">
        <v>169</v>
      </c>
      <c r="C7" s="1" t="s">
        <v>170</v>
      </c>
      <c r="D7" s="1" t="s">
        <v>171</v>
      </c>
      <c r="E7" s="1" t="s">
        <v>172</v>
      </c>
      <c r="F7" s="1" t="s">
        <v>173</v>
      </c>
      <c r="G7" s="1" t="s">
        <v>149</v>
      </c>
      <c r="H7" s="1" t="s">
        <v>132</v>
      </c>
      <c r="I7" s="1" t="s">
        <v>174</v>
      </c>
      <c r="J7" s="1" t="s">
        <v>134</v>
      </c>
      <c r="K7" s="1" t="s">
        <v>174</v>
      </c>
      <c r="L7" s="1" t="s">
        <v>174</v>
      </c>
      <c r="M7" s="1" t="s">
        <v>135</v>
      </c>
      <c r="N7" s="1" t="s">
        <v>135</v>
      </c>
      <c r="O7" s="1" t="s">
        <v>136</v>
      </c>
      <c r="P7" s="1" t="s">
        <v>137</v>
      </c>
      <c r="Q7" s="1" t="s">
        <v>138</v>
      </c>
      <c r="R7" s="1" t="s">
        <v>175</v>
      </c>
      <c r="S7" s="1" t="s">
        <v>140</v>
      </c>
      <c r="T7" s="1" t="s">
        <v>141</v>
      </c>
      <c r="U7" s="1" t="s">
        <v>142</v>
      </c>
      <c r="V7" s="1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2023-09-25T02:07:02Z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