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<sst xmlns="http://schemas.openxmlformats.org/spreadsheetml/2006/main" count="367" uniqueCount="151">
  <si>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</si>
  <si>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</si>
  <si>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</si>
  <si>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</si>
  <si>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</si>
  <si>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</si>
  <si>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</si>
  <si>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</si>
  <si>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</si>
  <si>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</si>
  <si>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</si>
  <si>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</si>
  <si>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</si>
  <si>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</si>
  <si>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</si>
  <si>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</si>
  <si>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</si>
  <si>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</si>
  <si>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</si>
  <si>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</si>
  <si>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</si>
  <si>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</si>
  <si>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</si>
  <si>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</si>
  <si>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</si>
  <si>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999225681168461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</si>
  <si>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</si>
  <si>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</si>
  <si>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</si>
  <si>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</si>
  <si>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</si>
  <si>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WANG/XIAOLIN,GUO/LIN</t>
  </si>
  <si>
    <t>CA363230926CNY</t>
  </si>
  <si>
    <t>未提现</t>
  </si>
  <si>
    <t>携程开票</t>
  </si>
  <si>
    <t xml:space="preserve">3705218	</t>
  </si>
  <si>
    <t xml:space="preserve">	</t>
  </si>
  <si>
    <t xml:space="preserve">999226124884057	</t>
  </si>
  <si>
    <t>[香港]香港都会海逸酒店(Harbour Plaza Metropolis)(5347164)</t>
  </si>
  <si>
    <t>高级房(至少提前7天预订)(至少连住2晚及以上)&lt;双人入住&gt;&lt;内宾&gt;&lt;无早&gt;</t>
  </si>
  <si>
    <t>Zhang/Menghan,KISE/SHUTO</t>
  </si>
  <si>
    <t xml:space="preserve">3798049	</t>
  </si>
  <si>
    <t xml:space="preserve">999226338920523	</t>
  </si>
  <si>
    <t>TONG/JIEYI</t>
  </si>
  <si>
    <t xml:space="preserve">3830970	</t>
  </si>
  <si>
    <t xml:space="preserve">6285386	</t>
  </si>
  <si>
    <t xml:space="preserve">999226349709605	</t>
  </si>
  <si>
    <t>PENG/CHENG</t>
  </si>
  <si>
    <t xml:space="preserve">3836731	</t>
  </si>
  <si>
    <t xml:space="preserve">999226356876093	</t>
  </si>
  <si>
    <t>GU/XUFANG</t>
  </si>
  <si>
    <t xml:space="preserve">3840832	</t>
  </si>
  <si>
    <t xml:space="preserve">999226499119124	</t>
  </si>
  <si>
    <t>ZHANG/QIN</t>
  </si>
  <si>
    <t xml:space="preserve">3862332	</t>
  </si>
  <si>
    <t xml:space="preserve">6288702	</t>
  </si>
  <si>
    <t xml:space="preserve">999226499620924	</t>
  </si>
  <si>
    <t>ZHAO/YUJIE</t>
  </si>
  <si>
    <t xml:space="preserve">3862933	</t>
  </si>
  <si>
    <t xml:space="preserve">6288692	</t>
  </si>
  <si>
    <t xml:space="preserve">999226503604721	</t>
  </si>
  <si>
    <t>HONG/YITIAN</t>
  </si>
  <si>
    <t xml:space="preserve">3867881	</t>
  </si>
  <si>
    <t xml:space="preserve">6289624	</t>
  </si>
  <si>
    <t xml:space="preserve">999226560657238	</t>
  </si>
  <si>
    <t>CHEN/JINHENG</t>
  </si>
  <si>
    <t xml:space="preserve">3868580	</t>
  </si>
  <si>
    <t xml:space="preserve">999226733464000	</t>
  </si>
  <si>
    <t>[梅州]梅州麓湖山酒店(67856423)</t>
  </si>
  <si>
    <t>标准双床房&lt;双人入住&gt;&lt;升级特惠&gt;&lt;双早&gt;&lt;日历房套餐高价值&gt;&lt;新酒店礼盒&gt;</t>
  </si>
  <si>
    <t>沈诗绮</t>
  </si>
  <si>
    <t>，</t>
  </si>
  <si>
    <t>999226733464000</t>
  </si>
  <si>
    <t>202309101615430068</t>
  </si>
  <si>
    <t>A2309261433061045</t>
  </si>
  <si>
    <t>房集i230926143024</t>
  </si>
  <si>
    <r>
      <rPr>
        <sz val="9"/>
        <color rgb="FFFF0000"/>
        <rFont val="Segoe UI"/>
        <charset val="134"/>
      </rPr>
      <t>CNY / HKD 当前参考汇率: 1.069459032</t>
    </r>
  </si>
  <si>
    <r>
      <rPr>
        <sz val="9"/>
        <color rgb="FF333333"/>
        <rFont val="宋体"/>
        <charset val="134"/>
      </rPr>
      <t>总计：</t>
    </r>
    <r>
      <rPr>
        <sz val="9"/>
        <color rgb="FF333333"/>
        <rFont val="Segoe UI"/>
        <charset val="134"/>
      </rPr>
      <t>18716 CNY/20016 HKD</t>
    </r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</si>
  <si>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</si>
  <si>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</si>
  <si>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</si>
  <si>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</si>
  <si>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</si>
  <si>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</si>
  <si>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</si>
  <si>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</si>
  <si>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</si>
  <si>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</si>
  <si>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</si>
  <si>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</si>
  <si>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</si>
  <si>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</si>
  <si>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</si>
  <si>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</si>
  <si>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</si>
  <si>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</si>
  <si>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</si>
  <si>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2023-09-01</t>
  </si>
  <si>
    <t>3868580</t>
  </si>
  <si>
    <t>香港都会海逸酒店</t>
  </si>
  <si>
    <t>CHEN JINHENG</t>
  </si>
  <si>
    <t>2023-09-09</t>
  </si>
  <si>
    <t>2023-09-11</t>
  </si>
  <si>
    <t>退房日周结</t>
  </si>
  <si>
    <t>1726.00</t>
  </si>
  <si>
    <t>RMB</t>
  </si>
  <si>
    <t>0</t>
  </si>
  <si>
    <t>0.00</t>
  </si>
  <si>
    <t>携程国内直连(DD)</t>
  </si>
  <si>
    <t>01.011249</t>
  </si>
  <si>
    <t>2023-09-02 14:55:32</t>
  </si>
  <si>
    <t>否</t>
  </si>
  <si>
    <t>汇智国际旅游发展有限公司</t>
  </si>
  <si>
    <t>直采</t>
  </si>
  <si>
    <t>中国</t>
  </si>
  <si>
    <t>3867881</t>
  </si>
  <si>
    <t>HONG YITIAN</t>
  </si>
  <si>
    <t>2023-09-08</t>
  </si>
  <si>
    <t>2589.00</t>
  </si>
  <si>
    <t>2023-09-01 16:47:59</t>
  </si>
  <si>
    <t>2023-08-31</t>
  </si>
  <si>
    <t>3862933</t>
  </si>
  <si>
    <t>ZHAO YUJIE</t>
  </si>
  <si>
    <t>2023-09-01 11:55:18</t>
  </si>
  <si>
    <t>3862332</t>
  </si>
  <si>
    <t>ZHANG QIN</t>
  </si>
  <si>
    <t>2023-09-01 11:56:19</t>
  </si>
  <si>
    <t>2023-08-26</t>
  </si>
  <si>
    <t>3840832</t>
  </si>
  <si>
    <t>GU XUFANG</t>
  </si>
  <si>
    <t>2559.00</t>
  </si>
  <si>
    <t>2023-08-28 14:19:15</t>
  </si>
  <si>
    <t>2023-08-25</t>
  </si>
  <si>
    <t>3836731</t>
  </si>
  <si>
    <t>PENG CHENG</t>
  </si>
  <si>
    <t>1706.00</t>
  </si>
  <si>
    <t>2023-08-26 14:59:15</t>
  </si>
  <si>
    <t>2023-08-24</t>
  </si>
  <si>
    <t>3830970</t>
  </si>
  <si>
    <t>TONG JIEYI</t>
  </si>
  <si>
    <t>2023-08-25 11:06:06</t>
  </si>
  <si>
    <t>2023-08-18</t>
  </si>
  <si>
    <t>3798049</t>
  </si>
  <si>
    <t>Zhang Menghan,KISE SHUTO</t>
  </si>
  <si>
    <t>2023-08-18 14:17:29</t>
  </si>
  <si>
    <t>2023-07-30</t>
  </si>
  <si>
    <t>3705218</t>
  </si>
  <si>
    <t>香港九龙酒店</t>
  </si>
  <si>
    <t>WANG XIAOLIN,GUO LIN</t>
  </si>
  <si>
    <t>2174.00</t>
  </si>
  <si>
    <t>2023-08-04 16:41:40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</si>
</sst>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rgb="FFFF0000"/>
      <name val="Segoe UI"/>
      <charset val="134"/>
    </font>
    <font>
      <sz val="9"/>
      <color rgb="FF333333"/>
      <name val="宋体"/>
      <charset val="134"/>
    </font>
    <font>
      <sz val="9"/>
      <color rgb="FF333333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24" sqref="E24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45178</v>
      </c>
      <c r="G2" s="6">
        <v>45180</v>
      </c>
      <c r="H2" s="4">
        <v>1</v>
      </c>
      <c r="I2" s="4">
        <v>2</v>
      </c>
      <c r="J2" s="4">
        <v>2</v>
      </c>
      <c r="K2" s="4" t="s">
        <v>30</v>
      </c>
      <c r="L2" s="4">
        <v>2174</v>
      </c>
      <c r="M2" s="4">
        <v>2174</v>
      </c>
      <c r="N2" s="4" t="s">
        <v>31</v>
      </c>
      <c r="O2" s="4" t="s">
        <v>32</v>
      </c>
      <c r="P2" s="4" t="s">
        <v>33</v>
      </c>
      <c r="Q2" s="4">
        <v>0</v>
      </c>
      <c r="R2" s="11">
        <v>45137</v>
      </c>
      <c r="S2" s="6">
        <v>45195</v>
      </c>
      <c r="T2" s="4" t="s">
        <v>34</v>
      </c>
      <c r="U2" s="4">
        <v>2174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45177</v>
      </c>
      <c r="G3" s="6">
        <v>45180</v>
      </c>
      <c r="H3" s="4">
        <v>1</v>
      </c>
      <c r="I3" s="4">
        <v>3</v>
      </c>
      <c r="J3" s="4">
        <v>3</v>
      </c>
      <c r="K3" s="4" t="s">
        <v>30</v>
      </c>
      <c r="L3" s="4">
        <v>2559</v>
      </c>
      <c r="M3" s="4">
        <v>2559</v>
      </c>
      <c r="N3" s="4" t="s">
        <v>40</v>
      </c>
      <c r="O3" s="4" t="s">
        <v>32</v>
      </c>
      <c r="P3" s="4" t="s">
        <v>33</v>
      </c>
      <c r="Q3" s="4">
        <v>0</v>
      </c>
      <c r="R3" s="11">
        <v>45156</v>
      </c>
      <c r="S3" s="6">
        <v>45195</v>
      </c>
      <c r="T3" s="4" t="s">
        <v>34</v>
      </c>
      <c r="U3" s="4">
        <v>2559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45178</v>
      </c>
      <c r="G4" s="6">
        <v>45180</v>
      </c>
      <c r="H4" s="4">
        <v>1</v>
      </c>
      <c r="I4" s="4">
        <v>2</v>
      </c>
      <c r="J4" s="4">
        <v>2</v>
      </c>
      <c r="K4" s="4" t="s">
        <v>30</v>
      </c>
      <c r="L4" s="4">
        <v>1706</v>
      </c>
      <c r="M4" s="4">
        <v>1706</v>
      </c>
      <c r="N4" s="4" t="s">
        <v>43</v>
      </c>
      <c r="O4" s="4" t="s">
        <v>32</v>
      </c>
      <c r="P4" s="4" t="s">
        <v>33</v>
      </c>
      <c r="Q4" s="4">
        <v>0</v>
      </c>
      <c r="R4" s="11">
        <v>45162</v>
      </c>
      <c r="S4" s="6">
        <v>45195</v>
      </c>
      <c r="T4" s="4" t="s">
        <v>34</v>
      </c>
      <c r="U4" s="4">
        <v>1706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45178</v>
      </c>
      <c r="G5" s="6">
        <v>45180</v>
      </c>
      <c r="H5" s="4">
        <v>1</v>
      </c>
      <c r="I5" s="4">
        <v>2</v>
      </c>
      <c r="J5" s="4">
        <v>2</v>
      </c>
      <c r="K5" s="4" t="s">
        <v>30</v>
      </c>
      <c r="L5" s="4">
        <v>1706</v>
      </c>
      <c r="M5" s="4">
        <v>1706</v>
      </c>
      <c r="N5" s="4" t="s">
        <v>47</v>
      </c>
      <c r="O5" s="4" t="s">
        <v>32</v>
      </c>
      <c r="P5" s="4" t="s">
        <v>33</v>
      </c>
      <c r="Q5" s="4">
        <v>0</v>
      </c>
      <c r="R5" s="11">
        <v>45163</v>
      </c>
      <c r="S5" s="6">
        <v>45195</v>
      </c>
      <c r="T5" s="4" t="s">
        <v>34</v>
      </c>
      <c r="U5" s="4">
        <v>1706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38</v>
      </c>
      <c r="E6" s="4" t="s">
        <v>39</v>
      </c>
      <c r="F6" s="6">
        <v>45177</v>
      </c>
      <c r="G6" s="6">
        <v>45180</v>
      </c>
      <c r="H6" s="4">
        <v>1</v>
      </c>
      <c r="I6" s="4">
        <v>3</v>
      </c>
      <c r="J6" s="4">
        <v>3</v>
      </c>
      <c r="K6" s="4" t="s">
        <v>30</v>
      </c>
      <c r="L6" s="4">
        <v>2559</v>
      </c>
      <c r="M6" s="4">
        <v>2559</v>
      </c>
      <c r="N6" s="4" t="s">
        <v>50</v>
      </c>
      <c r="O6" s="4" t="s">
        <v>32</v>
      </c>
      <c r="P6" s="4" t="s">
        <v>33</v>
      </c>
      <c r="Q6" s="4">
        <v>0</v>
      </c>
      <c r="R6" s="11">
        <v>45164</v>
      </c>
      <c r="S6" s="6">
        <v>45195</v>
      </c>
      <c r="T6" s="4" t="s">
        <v>34</v>
      </c>
      <c r="U6" s="4">
        <v>2559</v>
      </c>
      <c r="V6" s="4">
        <v>0</v>
      </c>
      <c r="W6" s="4">
        <v>0</v>
      </c>
      <c r="X6" s="4" t="s">
        <v>51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45178</v>
      </c>
      <c r="G7" s="6">
        <v>45180</v>
      </c>
      <c r="H7" s="4">
        <v>1</v>
      </c>
      <c r="I7" s="4">
        <v>2</v>
      </c>
      <c r="J7" s="4">
        <v>2</v>
      </c>
      <c r="K7" s="4" t="s">
        <v>30</v>
      </c>
      <c r="L7" s="4">
        <v>1726</v>
      </c>
      <c r="M7" s="4">
        <v>1726</v>
      </c>
      <c r="N7" s="4" t="s">
        <v>53</v>
      </c>
      <c r="O7" s="4" t="s">
        <v>32</v>
      </c>
      <c r="P7" s="4" t="s">
        <v>33</v>
      </c>
      <c r="Q7" s="4">
        <v>0</v>
      </c>
      <c r="R7" s="11">
        <v>45169</v>
      </c>
      <c r="S7" s="6">
        <v>45195</v>
      </c>
      <c r="T7" s="4" t="s">
        <v>34</v>
      </c>
      <c r="U7" s="4">
        <v>1726</v>
      </c>
      <c r="V7" s="4">
        <v>0</v>
      </c>
      <c r="W7" s="4">
        <v>0</v>
      </c>
      <c r="X7" s="4" t="s">
        <v>54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38</v>
      </c>
      <c r="E8" s="4" t="s">
        <v>39</v>
      </c>
      <c r="F8" s="6">
        <v>45178</v>
      </c>
      <c r="G8" s="6">
        <v>45180</v>
      </c>
      <c r="H8" s="4">
        <v>1</v>
      </c>
      <c r="I8" s="4">
        <v>2</v>
      </c>
      <c r="J8" s="4">
        <v>2</v>
      </c>
      <c r="K8" s="4" t="s">
        <v>30</v>
      </c>
      <c r="L8" s="4">
        <v>1726</v>
      </c>
      <c r="M8" s="4">
        <v>1726</v>
      </c>
      <c r="N8" s="4" t="s">
        <v>57</v>
      </c>
      <c r="O8" s="4" t="s">
        <v>32</v>
      </c>
      <c r="P8" s="4" t="s">
        <v>33</v>
      </c>
      <c r="Q8" s="4">
        <v>0</v>
      </c>
      <c r="R8" s="11">
        <v>45169</v>
      </c>
      <c r="S8" s="6">
        <v>45195</v>
      </c>
      <c r="T8" s="4" t="s">
        <v>34</v>
      </c>
      <c r="U8" s="4">
        <v>1726</v>
      </c>
      <c r="V8" s="4">
        <v>0</v>
      </c>
      <c r="W8" s="4">
        <v>0</v>
      </c>
      <c r="X8" s="4" t="s">
        <v>58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38</v>
      </c>
      <c r="E9" s="4" t="s">
        <v>39</v>
      </c>
      <c r="F9" s="6">
        <v>45177</v>
      </c>
      <c r="G9" s="6">
        <v>45180</v>
      </c>
      <c r="H9" s="4">
        <v>1</v>
      </c>
      <c r="I9" s="4">
        <v>3</v>
      </c>
      <c r="J9" s="4">
        <v>3</v>
      </c>
      <c r="K9" s="4" t="s">
        <v>30</v>
      </c>
      <c r="L9" s="4">
        <v>2589</v>
      </c>
      <c r="M9" s="4">
        <v>2589</v>
      </c>
      <c r="N9" s="4" t="s">
        <v>61</v>
      </c>
      <c r="O9" s="4" t="s">
        <v>32</v>
      </c>
      <c r="P9" s="4" t="s">
        <v>33</v>
      </c>
      <c r="Q9" s="4">
        <v>0</v>
      </c>
      <c r="R9" s="11">
        <v>45170</v>
      </c>
      <c r="S9" s="6">
        <v>45195</v>
      </c>
      <c r="T9" s="4" t="s">
        <v>34</v>
      </c>
      <c r="U9" s="4">
        <v>2589</v>
      </c>
      <c r="V9" s="4">
        <v>0</v>
      </c>
      <c r="W9" s="4">
        <v>0</v>
      </c>
      <c r="X9" s="4" t="s">
        <v>62</v>
      </c>
      <c r="Y9" s="4" t="s">
        <v>63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38</v>
      </c>
      <c r="E10" s="4" t="s">
        <v>39</v>
      </c>
      <c r="F10" s="6">
        <v>45178</v>
      </c>
      <c r="G10" s="6">
        <v>45180</v>
      </c>
      <c r="H10" s="4">
        <v>1</v>
      </c>
      <c r="I10" s="4">
        <v>2</v>
      </c>
      <c r="J10" s="4">
        <v>2</v>
      </c>
      <c r="K10" s="4" t="s">
        <v>30</v>
      </c>
      <c r="L10" s="4">
        <v>1726</v>
      </c>
      <c r="M10" s="4">
        <v>1726</v>
      </c>
      <c r="N10" s="4" t="s">
        <v>65</v>
      </c>
      <c r="O10" s="4" t="s">
        <v>32</v>
      </c>
      <c r="P10" s="4" t="s">
        <v>33</v>
      </c>
      <c r="Q10" s="4">
        <v>0</v>
      </c>
      <c r="R10" s="11">
        <v>45170</v>
      </c>
      <c r="S10" s="6">
        <v>45195</v>
      </c>
      <c r="T10" s="4" t="s">
        <v>34</v>
      </c>
      <c r="U10" s="4">
        <v>1726</v>
      </c>
      <c r="V10" s="4">
        <v>0</v>
      </c>
      <c r="W10" s="4">
        <v>0</v>
      </c>
      <c r="X10" s="4" t="s">
        <v>66</v>
      </c>
      <c r="Y10" s="4" t="s">
        <v>36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45179</v>
      </c>
      <c r="G11" s="6">
        <v>45180</v>
      </c>
      <c r="H11" s="4">
        <v>1</v>
      </c>
      <c r="I11" s="4">
        <v>1</v>
      </c>
      <c r="J11" s="4">
        <v>1</v>
      </c>
      <c r="K11" s="4" t="s">
        <v>30</v>
      </c>
      <c r="L11" s="4">
        <v>245</v>
      </c>
      <c r="M11" s="4">
        <v>245</v>
      </c>
      <c r="N11" s="4" t="s">
        <v>70</v>
      </c>
      <c r="O11" s="4" t="s">
        <v>32</v>
      </c>
      <c r="P11" s="4" t="s">
        <v>33</v>
      </c>
      <c r="Q11" s="4">
        <v>0</v>
      </c>
      <c r="R11" s="11">
        <v>45179</v>
      </c>
      <c r="S11" s="6">
        <v>45195</v>
      </c>
      <c r="T11" s="4" t="s">
        <v>34</v>
      </c>
      <c r="U11" s="4">
        <v>245</v>
      </c>
      <c r="V11" s="4">
        <v>0</v>
      </c>
      <c r="W11" s="4">
        <v>0</v>
      </c>
      <c r="X11" s="4" t="s">
        <v>36</v>
      </c>
      <c r="Y1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"/>
  <sheetViews>
    <sheetView tabSelected="1" workbookViewId="0">
      <selection activeCell="A18" sqref="A18:C21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</v>
      </c>
    </row>
    <row r="2" s="4" customFormat="1" spans="1:9">
      <c r="A2" s="5">
        <v>999225681168461</v>
      </c>
      <c r="B2" s="6">
        <v>45178</v>
      </c>
      <c r="C2" s="6">
        <v>45180</v>
      </c>
      <c r="D2" s="4">
        <v>2174</v>
      </c>
      <c r="E2" s="4" t="str">
        <f>VLOOKUP(A2,HOP!A:L,12,0)</f>
        <v>2174.00</v>
      </c>
      <c r="F2" s="4" t="str">
        <f>VLOOKUP(A2,HOP!A:C,3,0)</f>
        <v>3705218</v>
      </c>
      <c r="G2" s="4">
        <f>D2-E2</f>
        <v>0</v>
      </c>
      <c r="H2" s="4" t="str">
        <f>$H$1&amp;F2</f>
        <v>，3705218</v>
      </c>
      <c r="I2" s="4" t="str">
        <f>VLOOKUP(A2,HOP!A:U,21,0)</f>
        <v>直采</v>
      </c>
    </row>
    <row r="3" s="4" customFormat="1" spans="1:9">
      <c r="A3" s="5">
        <v>999226124884057</v>
      </c>
      <c r="B3" s="6">
        <v>45177</v>
      </c>
      <c r="C3" s="6">
        <v>45180</v>
      </c>
      <c r="D3" s="4">
        <v>2559</v>
      </c>
      <c r="E3" s="4" t="str">
        <f>VLOOKUP(A3,HOP!A:L,12,0)</f>
        <v>2559.00</v>
      </c>
      <c r="F3" s="4" t="str">
        <f>VLOOKUP(A3,HOP!A:C,3,0)</f>
        <v>3798049</v>
      </c>
      <c r="G3" s="4">
        <f t="shared" ref="G3:G11" si="0">D3-E3</f>
        <v>0</v>
      </c>
      <c r="H3" s="4" t="str">
        <f t="shared" ref="H3:H11" si="1">$H$1&amp;F3</f>
        <v>，3798049</v>
      </c>
      <c r="I3" s="4" t="str">
        <f>VLOOKUP(A3,HOP!A:U,21,0)</f>
        <v>直采</v>
      </c>
    </row>
    <row r="4" s="4" customFormat="1" spans="1:9">
      <c r="A4" s="5">
        <v>999226338920523</v>
      </c>
      <c r="B4" s="6">
        <v>45178</v>
      </c>
      <c r="C4" s="6">
        <v>45180</v>
      </c>
      <c r="D4" s="4">
        <v>1706</v>
      </c>
      <c r="E4" s="4" t="str">
        <f>VLOOKUP(A4,HOP!A:L,12,0)</f>
        <v>1706.00</v>
      </c>
      <c r="F4" s="4" t="str">
        <f>VLOOKUP(A4,HOP!A:C,3,0)</f>
        <v>3830970</v>
      </c>
      <c r="G4" s="4">
        <f t="shared" si="0"/>
        <v>0</v>
      </c>
      <c r="H4" s="4" t="str">
        <f t="shared" si="1"/>
        <v>，3830970</v>
      </c>
      <c r="I4" s="4" t="str">
        <f>VLOOKUP(A4,HOP!A:U,21,0)</f>
        <v>直采</v>
      </c>
    </row>
    <row r="5" s="4" customFormat="1" spans="1:9">
      <c r="A5" s="5">
        <v>999226349709605</v>
      </c>
      <c r="B5" s="6">
        <v>45178</v>
      </c>
      <c r="C5" s="6">
        <v>45180</v>
      </c>
      <c r="D5" s="4">
        <v>1706</v>
      </c>
      <c r="E5" s="4" t="str">
        <f>VLOOKUP(A5,HOP!A:L,12,0)</f>
        <v>1706.00</v>
      </c>
      <c r="F5" s="4" t="str">
        <f>VLOOKUP(A5,HOP!A:C,3,0)</f>
        <v>3836731</v>
      </c>
      <c r="G5" s="4">
        <f t="shared" si="0"/>
        <v>0</v>
      </c>
      <c r="H5" s="4" t="str">
        <f t="shared" si="1"/>
        <v>，3836731</v>
      </c>
      <c r="I5" s="4" t="str">
        <f>VLOOKUP(A5,HOP!A:U,21,0)</f>
        <v>直采</v>
      </c>
    </row>
    <row r="6" s="4" customFormat="1" spans="1:9">
      <c r="A6" s="5">
        <v>999226356876093</v>
      </c>
      <c r="B6" s="6">
        <v>45177</v>
      </c>
      <c r="C6" s="6">
        <v>45180</v>
      </c>
      <c r="D6" s="4">
        <v>2559</v>
      </c>
      <c r="E6" s="4" t="str">
        <f>VLOOKUP(A6,HOP!A:L,12,0)</f>
        <v>2559.00</v>
      </c>
      <c r="F6" s="4" t="str">
        <f>VLOOKUP(A6,HOP!A:C,3,0)</f>
        <v>3840832</v>
      </c>
      <c r="G6" s="4">
        <f t="shared" si="0"/>
        <v>0</v>
      </c>
      <c r="H6" s="4" t="str">
        <f t="shared" si="1"/>
        <v>，3840832</v>
      </c>
      <c r="I6" s="4" t="str">
        <f>VLOOKUP(A6,HOP!A:U,21,0)</f>
        <v>直采</v>
      </c>
    </row>
    <row r="7" s="4" customFormat="1" spans="1:9">
      <c r="A7" s="5">
        <v>999226499119124</v>
      </c>
      <c r="B7" s="6">
        <v>45178</v>
      </c>
      <c r="C7" s="6">
        <v>45180</v>
      </c>
      <c r="D7" s="4">
        <v>1726</v>
      </c>
      <c r="E7" s="4" t="str">
        <f>VLOOKUP(A7,HOP!A:L,12,0)</f>
        <v>1726.00</v>
      </c>
      <c r="F7" s="4" t="str">
        <f>VLOOKUP(A7,HOP!A:C,3,0)</f>
        <v>3862332</v>
      </c>
      <c r="G7" s="4">
        <f t="shared" si="0"/>
        <v>0</v>
      </c>
      <c r="H7" s="4" t="str">
        <f t="shared" si="1"/>
        <v>，3862332</v>
      </c>
      <c r="I7" s="4" t="str">
        <f>VLOOKUP(A7,HOP!A:U,21,0)</f>
        <v>直采</v>
      </c>
    </row>
    <row r="8" s="4" customFormat="1" spans="1:9">
      <c r="A8" s="5">
        <v>999226499620924</v>
      </c>
      <c r="B8" s="6">
        <v>45178</v>
      </c>
      <c r="C8" s="6">
        <v>45180</v>
      </c>
      <c r="D8" s="4">
        <v>1726</v>
      </c>
      <c r="E8" s="4" t="str">
        <f>VLOOKUP(A8,HOP!A:L,12,0)</f>
        <v>1726.00</v>
      </c>
      <c r="F8" s="4" t="str">
        <f>VLOOKUP(A8,HOP!A:C,3,0)</f>
        <v>3862933</v>
      </c>
      <c r="G8" s="4">
        <f t="shared" si="0"/>
        <v>0</v>
      </c>
      <c r="H8" s="4" t="str">
        <f t="shared" si="1"/>
        <v>，3862933</v>
      </c>
      <c r="I8" s="4" t="str">
        <f>VLOOKUP(A8,HOP!A:U,21,0)</f>
        <v>直采</v>
      </c>
    </row>
    <row r="9" s="4" customFormat="1" spans="1:9">
      <c r="A9" s="5">
        <v>999226503604721</v>
      </c>
      <c r="B9" s="6">
        <v>45177</v>
      </c>
      <c r="C9" s="6">
        <v>45180</v>
      </c>
      <c r="D9" s="4">
        <v>2589</v>
      </c>
      <c r="E9" s="4" t="str">
        <f>VLOOKUP(A9,HOP!A:L,12,0)</f>
        <v>2589.00</v>
      </c>
      <c r="F9" s="4" t="str">
        <f>VLOOKUP(A9,HOP!A:C,3,0)</f>
        <v>3867881</v>
      </c>
      <c r="G9" s="4">
        <f t="shared" si="0"/>
        <v>0</v>
      </c>
      <c r="H9" s="4" t="str">
        <f t="shared" si="1"/>
        <v>，3867881</v>
      </c>
      <c r="I9" s="4" t="str">
        <f>VLOOKUP(A9,HOP!A:U,21,0)</f>
        <v>直采</v>
      </c>
    </row>
    <row r="10" s="4" customFormat="1" spans="1:9">
      <c r="A10" s="5">
        <v>999226560657238</v>
      </c>
      <c r="B10" s="6">
        <v>45178</v>
      </c>
      <c r="C10" s="6">
        <v>45180</v>
      </c>
      <c r="D10" s="4">
        <v>1726</v>
      </c>
      <c r="E10" s="4" t="str">
        <f>VLOOKUP(A10,HOP!A:L,12,0)</f>
        <v>1726.00</v>
      </c>
      <c r="F10" s="4" t="str">
        <f>VLOOKUP(A10,HOP!A:C,3,0)</f>
        <v>3868580</v>
      </c>
      <c r="G10" s="4">
        <f t="shared" si="0"/>
        <v>0</v>
      </c>
      <c r="H10" s="4" t="str">
        <f t="shared" si="1"/>
        <v>，3868580</v>
      </c>
      <c r="I10" s="4" t="str">
        <f>VLOOKUP(A10,HOP!A:U,21,0)</f>
        <v>直采</v>
      </c>
    </row>
    <row r="11" s="4" customFormat="1" hidden="1" spans="1:10">
      <c r="A11" s="12" t="s">
        <v>72</v>
      </c>
      <c r="B11" s="6">
        <v>45179</v>
      </c>
      <c r="C11" s="6">
        <v>45180</v>
      </c>
      <c r="D11" s="4">
        <v>245</v>
      </c>
      <c r="E11" s="4">
        <v>245</v>
      </c>
      <c r="F11" s="13" t="s">
        <v>73</v>
      </c>
      <c r="G11" s="4">
        <f t="shared" si="0"/>
        <v>0</v>
      </c>
      <c r="H11" s="4" t="str">
        <f t="shared" si="1"/>
        <v>，202309101615430068</v>
      </c>
      <c r="I11" s="4" t="e">
        <f>VLOOKUP(A11,HOP!A:U,21,0)</f>
        <v>#N/A</v>
      </c>
      <c r="J11" s="10">
        <v>9.1</v>
      </c>
    </row>
    <row r="17" spans="4:4">
      <c r="D17" s="4">
        <f>SUM(D2:D16)</f>
        <v>18716</v>
      </c>
    </row>
    <row r="18" spans="1:3">
      <c r="A18" s="4" t="s">
        <v>74</v>
      </c>
      <c r="B18" s="4">
        <v>18471</v>
      </c>
      <c r="C18" s="4">
        <v>19753.98</v>
      </c>
    </row>
    <row r="19" spans="1:3">
      <c r="A19" s="4" t="s">
        <v>75</v>
      </c>
      <c r="B19" s="4">
        <v>245</v>
      </c>
      <c r="C19" s="4">
        <v>262.02</v>
      </c>
    </row>
    <row r="20" spans="1:1">
      <c r="A20" s="7" t="s">
        <v>76</v>
      </c>
    </row>
    <row r="21" spans="1:1">
      <c r="A21" s="8" t="s">
        <v>77</v>
      </c>
    </row>
    <row r="22" spans="1:1">
      <c r="A22" s="9"/>
    </row>
  </sheetData>
  <autoFilter ref="A1:XFD11">
    <filterColumn colId="8">
      <filters>
        <filter val="直采"/>
      </filters>
    </filterColumn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B12" sqref="B1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78</v>
      </c>
      <c r="B1" s="2" t="s">
        <v>79</v>
      </c>
      <c r="C1" s="2" t="s">
        <v>80</v>
      </c>
      <c r="D1" s="2" t="s">
        <v>81</v>
      </c>
      <c r="E1" s="2" t="s">
        <v>13</v>
      </c>
      <c r="F1" s="2" t="s">
        <v>5</v>
      </c>
      <c r="G1" s="2" t="s">
        <v>6</v>
      </c>
      <c r="H1" s="2" t="s">
        <v>82</v>
      </c>
      <c r="I1" s="2" t="s">
        <v>83</v>
      </c>
      <c r="J1" s="2" t="s">
        <v>84</v>
      </c>
      <c r="K1" s="2" t="s">
        <v>85</v>
      </c>
      <c r="L1" s="2" t="s">
        <v>86</v>
      </c>
      <c r="M1" s="2" t="s">
        <v>87</v>
      </c>
      <c r="N1" s="2" t="s">
        <v>88</v>
      </c>
      <c r="O1" s="2" t="s">
        <v>89</v>
      </c>
      <c r="P1" s="2" t="s">
        <v>90</v>
      </c>
      <c r="Q1" s="2" t="s">
        <v>91</v>
      </c>
      <c r="R1" s="2" t="s">
        <v>92</v>
      </c>
      <c r="S1" s="2" t="s">
        <v>93</v>
      </c>
      <c r="T1" s="2" t="s">
        <v>94</v>
      </c>
      <c r="U1" s="2" t="s">
        <v>95</v>
      </c>
      <c r="V1" s="2" t="s">
        <v>96</v>
      </c>
    </row>
    <row r="2" s="1" customFormat="1" spans="1:22">
      <c r="A2" s="3">
        <v>999226560657238</v>
      </c>
      <c r="B2" s="1" t="s">
        <v>97</v>
      </c>
      <c r="C2" s="1" t="s">
        <v>98</v>
      </c>
      <c r="D2" s="1" t="s">
        <v>99</v>
      </c>
      <c r="E2" s="1" t="s">
        <v>100</v>
      </c>
      <c r="F2" s="1" t="s">
        <v>101</v>
      </c>
      <c r="G2" s="1" t="s">
        <v>102</v>
      </c>
      <c r="H2" s="1" t="s">
        <v>103</v>
      </c>
      <c r="I2" s="1" t="s">
        <v>104</v>
      </c>
      <c r="J2" s="1" t="s">
        <v>105</v>
      </c>
      <c r="K2" s="1" t="s">
        <v>104</v>
      </c>
      <c r="L2" s="1" t="s">
        <v>104</v>
      </c>
      <c r="M2" s="1" t="s">
        <v>106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111</v>
      </c>
      <c r="T2" s="1" t="s">
        <v>112</v>
      </c>
      <c r="U2" s="1" t="s">
        <v>113</v>
      </c>
      <c r="V2" s="1" t="s">
        <v>114</v>
      </c>
    </row>
    <row r="3" s="1" customFormat="1" spans="1:22">
      <c r="A3" s="3">
        <v>999226503604721</v>
      </c>
      <c r="B3" s="1" t="s">
        <v>97</v>
      </c>
      <c r="C3" s="1" t="s">
        <v>115</v>
      </c>
      <c r="D3" s="1" t="s">
        <v>99</v>
      </c>
      <c r="E3" s="1" t="s">
        <v>116</v>
      </c>
      <c r="F3" s="1" t="s">
        <v>117</v>
      </c>
      <c r="G3" s="1" t="s">
        <v>102</v>
      </c>
      <c r="H3" s="1" t="s">
        <v>103</v>
      </c>
      <c r="I3" s="1" t="s">
        <v>118</v>
      </c>
      <c r="J3" s="1" t="s">
        <v>105</v>
      </c>
      <c r="K3" s="1" t="s">
        <v>118</v>
      </c>
      <c r="L3" s="1" t="s">
        <v>118</v>
      </c>
      <c r="M3" s="1" t="s">
        <v>106</v>
      </c>
      <c r="N3" s="1" t="s">
        <v>106</v>
      </c>
      <c r="O3" s="1" t="s">
        <v>107</v>
      </c>
      <c r="P3" s="1" t="s">
        <v>108</v>
      </c>
      <c r="Q3" s="1" t="s">
        <v>109</v>
      </c>
      <c r="R3" s="1" t="s">
        <v>119</v>
      </c>
      <c r="S3" s="1" t="s">
        <v>111</v>
      </c>
      <c r="T3" s="1" t="s">
        <v>112</v>
      </c>
      <c r="U3" s="1" t="s">
        <v>113</v>
      </c>
      <c r="V3" s="1" t="s">
        <v>114</v>
      </c>
    </row>
    <row r="4" s="1" customFormat="1" spans="1:22">
      <c r="A4" s="3">
        <v>999226499620924</v>
      </c>
      <c r="B4" s="1" t="s">
        <v>120</v>
      </c>
      <c r="C4" s="1" t="s">
        <v>121</v>
      </c>
      <c r="D4" s="1" t="s">
        <v>99</v>
      </c>
      <c r="E4" s="1" t="s">
        <v>122</v>
      </c>
      <c r="F4" s="1" t="s">
        <v>101</v>
      </c>
      <c r="G4" s="1" t="s">
        <v>102</v>
      </c>
      <c r="H4" s="1" t="s">
        <v>103</v>
      </c>
      <c r="I4" s="1" t="s">
        <v>104</v>
      </c>
      <c r="J4" s="1" t="s">
        <v>105</v>
      </c>
      <c r="K4" s="1" t="s">
        <v>104</v>
      </c>
      <c r="L4" s="1" t="s">
        <v>104</v>
      </c>
      <c r="M4" s="1" t="s">
        <v>106</v>
      </c>
      <c r="N4" s="1" t="s">
        <v>106</v>
      </c>
      <c r="O4" s="1" t="s">
        <v>107</v>
      </c>
      <c r="P4" s="1" t="s">
        <v>108</v>
      </c>
      <c r="Q4" s="1" t="s">
        <v>109</v>
      </c>
      <c r="R4" s="1" t="s">
        <v>123</v>
      </c>
      <c r="S4" s="1" t="s">
        <v>111</v>
      </c>
      <c r="T4" s="1" t="s">
        <v>112</v>
      </c>
      <c r="U4" s="1" t="s">
        <v>113</v>
      </c>
      <c r="V4" s="1" t="s">
        <v>114</v>
      </c>
    </row>
    <row r="5" s="1" customFormat="1" spans="1:22">
      <c r="A5" s="3">
        <v>999226499119124</v>
      </c>
      <c r="B5" s="1" t="s">
        <v>120</v>
      </c>
      <c r="C5" s="1" t="s">
        <v>124</v>
      </c>
      <c r="D5" s="1" t="s">
        <v>99</v>
      </c>
      <c r="E5" s="1" t="s">
        <v>125</v>
      </c>
      <c r="F5" s="1" t="s">
        <v>101</v>
      </c>
      <c r="G5" s="1" t="s">
        <v>102</v>
      </c>
      <c r="H5" s="1" t="s">
        <v>103</v>
      </c>
      <c r="I5" s="1" t="s">
        <v>104</v>
      </c>
      <c r="J5" s="1" t="s">
        <v>105</v>
      </c>
      <c r="K5" s="1" t="s">
        <v>104</v>
      </c>
      <c r="L5" s="1" t="s">
        <v>104</v>
      </c>
      <c r="M5" s="1" t="s">
        <v>106</v>
      </c>
      <c r="N5" s="1" t="s">
        <v>106</v>
      </c>
      <c r="O5" s="1" t="s">
        <v>107</v>
      </c>
      <c r="P5" s="1" t="s">
        <v>108</v>
      </c>
      <c r="Q5" s="1" t="s">
        <v>109</v>
      </c>
      <c r="R5" s="1" t="s">
        <v>126</v>
      </c>
      <c r="S5" s="1" t="s">
        <v>111</v>
      </c>
      <c r="T5" s="1" t="s">
        <v>112</v>
      </c>
      <c r="U5" s="1" t="s">
        <v>113</v>
      </c>
      <c r="V5" s="1" t="s">
        <v>114</v>
      </c>
    </row>
    <row r="6" s="1" customFormat="1" spans="1:22">
      <c r="A6" s="3">
        <v>999226356876093</v>
      </c>
      <c r="B6" s="1" t="s">
        <v>127</v>
      </c>
      <c r="C6" s="1" t="s">
        <v>128</v>
      </c>
      <c r="D6" s="1" t="s">
        <v>99</v>
      </c>
      <c r="E6" s="1" t="s">
        <v>129</v>
      </c>
      <c r="F6" s="1" t="s">
        <v>117</v>
      </c>
      <c r="G6" s="1" t="s">
        <v>102</v>
      </c>
      <c r="H6" s="1" t="s">
        <v>103</v>
      </c>
      <c r="I6" s="1" t="s">
        <v>130</v>
      </c>
      <c r="J6" s="1" t="s">
        <v>105</v>
      </c>
      <c r="K6" s="1" t="s">
        <v>130</v>
      </c>
      <c r="L6" s="1" t="s">
        <v>130</v>
      </c>
      <c r="M6" s="1" t="s">
        <v>106</v>
      </c>
      <c r="N6" s="1" t="s">
        <v>106</v>
      </c>
      <c r="O6" s="1" t="s">
        <v>107</v>
      </c>
      <c r="P6" s="1" t="s">
        <v>108</v>
      </c>
      <c r="Q6" s="1" t="s">
        <v>109</v>
      </c>
      <c r="R6" s="1" t="s">
        <v>131</v>
      </c>
      <c r="S6" s="1" t="s">
        <v>111</v>
      </c>
      <c r="T6" s="1" t="s">
        <v>112</v>
      </c>
      <c r="U6" s="1" t="s">
        <v>113</v>
      </c>
      <c r="V6" s="1" t="s">
        <v>114</v>
      </c>
    </row>
    <row r="7" s="1" customFormat="1" spans="1:22">
      <c r="A7" s="3">
        <v>999226349709605</v>
      </c>
      <c r="B7" s="1" t="s">
        <v>132</v>
      </c>
      <c r="C7" s="1" t="s">
        <v>133</v>
      </c>
      <c r="D7" s="1" t="s">
        <v>99</v>
      </c>
      <c r="E7" s="1" t="s">
        <v>134</v>
      </c>
      <c r="F7" s="1" t="s">
        <v>101</v>
      </c>
      <c r="G7" s="1" t="s">
        <v>102</v>
      </c>
      <c r="H7" s="1" t="s">
        <v>103</v>
      </c>
      <c r="I7" s="1" t="s">
        <v>135</v>
      </c>
      <c r="J7" s="1" t="s">
        <v>105</v>
      </c>
      <c r="K7" s="1" t="s">
        <v>135</v>
      </c>
      <c r="L7" s="1" t="s">
        <v>135</v>
      </c>
      <c r="M7" s="1" t="s">
        <v>106</v>
      </c>
      <c r="N7" s="1" t="s">
        <v>106</v>
      </c>
      <c r="O7" s="1" t="s">
        <v>107</v>
      </c>
      <c r="P7" s="1" t="s">
        <v>108</v>
      </c>
      <c r="Q7" s="1" t="s">
        <v>109</v>
      </c>
      <c r="R7" s="1" t="s">
        <v>136</v>
      </c>
      <c r="S7" s="1" t="s">
        <v>111</v>
      </c>
      <c r="T7" s="1" t="s">
        <v>112</v>
      </c>
      <c r="U7" s="1" t="s">
        <v>113</v>
      </c>
      <c r="V7" s="1" t="s">
        <v>114</v>
      </c>
    </row>
    <row r="8" s="1" customFormat="1" spans="1:22">
      <c r="A8" s="3">
        <v>999226338920523</v>
      </c>
      <c r="B8" s="1" t="s">
        <v>137</v>
      </c>
      <c r="C8" s="1" t="s">
        <v>138</v>
      </c>
      <c r="D8" s="1" t="s">
        <v>99</v>
      </c>
      <c r="E8" s="1" t="s">
        <v>139</v>
      </c>
      <c r="F8" s="1" t="s">
        <v>101</v>
      </c>
      <c r="G8" s="1" t="s">
        <v>102</v>
      </c>
      <c r="H8" s="1" t="s">
        <v>103</v>
      </c>
      <c r="I8" s="1" t="s">
        <v>135</v>
      </c>
      <c r="J8" s="1" t="s">
        <v>105</v>
      </c>
      <c r="K8" s="1" t="s">
        <v>135</v>
      </c>
      <c r="L8" s="1" t="s">
        <v>135</v>
      </c>
      <c r="M8" s="1" t="s">
        <v>106</v>
      </c>
      <c r="N8" s="1" t="s">
        <v>106</v>
      </c>
      <c r="O8" s="1" t="s">
        <v>107</v>
      </c>
      <c r="P8" s="1" t="s">
        <v>108</v>
      </c>
      <c r="Q8" s="1" t="s">
        <v>109</v>
      </c>
      <c r="R8" s="1" t="s">
        <v>140</v>
      </c>
      <c r="S8" s="1" t="s">
        <v>111</v>
      </c>
      <c r="T8" s="1" t="s">
        <v>112</v>
      </c>
      <c r="U8" s="1" t="s">
        <v>113</v>
      </c>
      <c r="V8" s="1" t="s">
        <v>114</v>
      </c>
    </row>
    <row r="9" s="1" customFormat="1" spans="1:22">
      <c r="A9" s="3">
        <v>999226124884057</v>
      </c>
      <c r="B9" s="1" t="s">
        <v>141</v>
      </c>
      <c r="C9" s="1" t="s">
        <v>142</v>
      </c>
      <c r="D9" s="1" t="s">
        <v>99</v>
      </c>
      <c r="E9" s="1" t="s">
        <v>143</v>
      </c>
      <c r="F9" s="1" t="s">
        <v>117</v>
      </c>
      <c r="G9" s="1" t="s">
        <v>102</v>
      </c>
      <c r="H9" s="1" t="s">
        <v>103</v>
      </c>
      <c r="I9" s="1" t="s">
        <v>130</v>
      </c>
      <c r="J9" s="1" t="s">
        <v>105</v>
      </c>
      <c r="K9" s="1" t="s">
        <v>130</v>
      </c>
      <c r="L9" s="1" t="s">
        <v>130</v>
      </c>
      <c r="M9" s="1" t="s">
        <v>106</v>
      </c>
      <c r="N9" s="1" t="s">
        <v>106</v>
      </c>
      <c r="O9" s="1" t="s">
        <v>107</v>
      </c>
      <c r="P9" s="1" t="s">
        <v>108</v>
      </c>
      <c r="Q9" s="1" t="s">
        <v>109</v>
      </c>
      <c r="R9" s="1" t="s">
        <v>144</v>
      </c>
      <c r="S9" s="1" t="s">
        <v>111</v>
      </c>
      <c r="T9" s="1" t="s">
        <v>112</v>
      </c>
      <c r="U9" s="1" t="s">
        <v>113</v>
      </c>
      <c r="V9" s="1" t="s">
        <v>114</v>
      </c>
    </row>
    <row r="10" s="1" customFormat="1" spans="1:22">
      <c r="A10" s="3">
        <v>999225681168461</v>
      </c>
      <c r="B10" s="1" t="s">
        <v>145</v>
      </c>
      <c r="C10" s="1" t="s">
        <v>146</v>
      </c>
      <c r="D10" s="1" t="s">
        <v>147</v>
      </c>
      <c r="E10" s="1" t="s">
        <v>148</v>
      </c>
      <c r="F10" s="1" t="s">
        <v>101</v>
      </c>
      <c r="G10" s="1" t="s">
        <v>102</v>
      </c>
      <c r="H10" s="1" t="s">
        <v>103</v>
      </c>
      <c r="I10" s="1" t="s">
        <v>149</v>
      </c>
      <c r="J10" s="1" t="s">
        <v>105</v>
      </c>
      <c r="K10" s="1" t="s">
        <v>149</v>
      </c>
      <c r="L10" s="1" t="s">
        <v>149</v>
      </c>
      <c r="M10" s="1" t="s">
        <v>106</v>
      </c>
      <c r="N10" s="1" t="s">
        <v>106</v>
      </c>
      <c r="O10" s="1" t="s">
        <v>107</v>
      </c>
      <c r="P10" s="1" t="s">
        <v>108</v>
      </c>
      <c r="Q10" s="1" t="s">
        <v>109</v>
      </c>
      <c r="R10" s="1" t="s">
        <v>150</v>
      </c>
      <c r="S10" s="1" t="s">
        <v>111</v>
      </c>
      <c r="T10" s="1" t="s">
        <v>112</v>
      </c>
      <c r="U10" s="1" t="s">
        <v>113</v>
      </c>
      <c r="V10" s="1" t="s">
        <v>114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2023-09-26T06:38:36Z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