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<sst xmlns="http://schemas.openxmlformats.org/spreadsheetml/2006/main" count="330" uniqueCount="144">
  <si>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</si>
  <si>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</si>
  <si>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</si>
  <si>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</si>
  <si>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</si>
  <si>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</si>
  <si>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</si>
  <si>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</si>
  <si>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</si>
  <si>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</si>
  <si>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</si>
  <si>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</si>
  <si>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</si>
  <si>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</si>
  <si>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</si>
  <si>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</si>
  <si>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</si>
  <si>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</si>
  <si>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</si>
  <si>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</si>
  <si>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</si>
  <si>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</si>
  <si>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</si>
  <si>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</si>
  <si>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</si>
  <si>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999226337851080	</t>
  </si>
  <si>
    <t>Ctrip</t>
  </si>
  <si>
    <t>正常</t>
  </si>
  <si>
    <t>[香港]香港都会海逸酒店(Harbour Plaza Metropolis)(5347164)</t>
  </si>
  <si>
    <t>高级房(至少提前7天预订)(至少连住2晚及以上)&lt;双人入住&gt;&lt;内宾&gt;&lt;无早&gt;</t>
  </si>
  <si>
    <t>CNY</t>
  </si>
  <si>
    <t>Ji/Hong</t>
  </si>
  <si>
    <t>CA363230927CNY</t>
  </si>
  <si>
    <t>未提现</t>
  </si>
  <si>
    <t>携程开票</t>
  </si>
  <si>
    <t xml:space="preserve">3830381	</t>
  </si>
  <si>
    <t xml:space="preserve">6285368	</t>
  </si>
  <si>
    <t xml:space="preserve">999226363187571	</t>
  </si>
  <si>
    <t>PEI/YUHUI</t>
  </si>
  <si>
    <t xml:space="preserve">3844078	</t>
  </si>
  <si>
    <t xml:space="preserve">6286811	</t>
  </si>
  <si>
    <t xml:space="preserve">999226494876671	</t>
  </si>
  <si>
    <t>LIU/YANG,WANG/ZIJING</t>
  </si>
  <si>
    <t xml:space="preserve">3857474	</t>
  </si>
  <si>
    <t xml:space="preserve">6288035	</t>
  </si>
  <si>
    <t xml:space="preserve">26496177502	</t>
  </si>
  <si>
    <t>[香港]香港九龙酒店(The Kowloon Hotel)(9826444)</t>
  </si>
  <si>
    <t>豪华房(至少提前5天预订)(至少连住2晚及以上)&lt;双人入住&gt;&lt;内宾&gt;&lt;无早&gt;</t>
  </si>
  <si>
    <t>Jinjing/Xu,Xu/Jiedi</t>
  </si>
  <si>
    <t xml:space="preserve">3858992	</t>
  </si>
  <si>
    <t xml:space="preserve">13070325	</t>
  </si>
  <si>
    <t xml:space="preserve">999226561880355	</t>
  </si>
  <si>
    <t>LI/JIAHAO</t>
  </si>
  <si>
    <t xml:space="preserve">3868686	</t>
  </si>
  <si>
    <t xml:space="preserve">	</t>
  </si>
  <si>
    <t xml:space="preserve">26575900938	</t>
  </si>
  <si>
    <t>XU/CHUNNA,CHAI/YUEFEN</t>
  </si>
  <si>
    <t>取消</t>
  </si>
  <si>
    <t xml:space="preserve">999226607444232	</t>
  </si>
  <si>
    <t>Qi/Miao,QI/YUE</t>
  </si>
  <si>
    <t xml:space="preserve">3877482	</t>
  </si>
  <si>
    <t xml:space="preserve">13071282	</t>
  </si>
  <si>
    <t xml:space="preserve">999226726781266	</t>
  </si>
  <si>
    <t>[梅州]梅州白天鹅迎宾馆(100697959)</t>
  </si>
  <si>
    <t>商务江景双床房&lt;特惠促销&gt;&lt;双人入住&gt;&lt;双早&gt;&lt;日历房套餐高价值&gt;&lt;新酒店礼盒&gt;</t>
  </si>
  <si>
    <t>夏云凯,夏东</t>
  </si>
  <si>
    <t xml:space="preserve">999226745754703	</t>
  </si>
  <si>
    <t>[梅州]梅州昌盛豪生大酒店(45834822)</t>
  </si>
  <si>
    <t>柚见汝——非遗大床房&lt;超值特惠&gt;&lt;双人入住&gt;&lt;双早&gt;</t>
  </si>
  <si>
    <t>林耀章</t>
  </si>
  <si>
    <t xml:space="preserve">999226749699929	</t>
  </si>
  <si>
    <t>王日晴</t>
  </si>
  <si>
    <t>，</t>
  </si>
  <si>
    <t>999226726781266</t>
  </si>
  <si>
    <t>202309092025540068</t>
  </si>
  <si>
    <t>999226745754703</t>
  </si>
  <si>
    <t>202309111424500025</t>
  </si>
  <si>
    <t>房集i230927114254</t>
  </si>
  <si>
    <r>
      <rPr>
        <sz val="10.5"/>
        <color rgb="FF333333"/>
        <rFont val="Helvetica"/>
        <charset val="134"/>
      </rPr>
      <t>A2309271201241045</t>
    </r>
  </si>
  <si>
    <r>
      <rPr>
        <sz val="9"/>
        <color rgb="FFFF0000"/>
        <rFont val="Segoe UI"/>
        <charset val="134"/>
      </rPr>
      <t>CNY / HKD 当前参考汇率: 1.071352471</t>
    </r>
  </si>
  <si>
    <t>总计：15967.2 CNY/17106.5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</si>
  <si>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</si>
  <si>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</si>
  <si>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</si>
  <si>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</si>
  <si>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</si>
  <si>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</si>
  <si>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</si>
  <si>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</si>
  <si>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</si>
  <si>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</si>
  <si>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</si>
  <si>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</si>
  <si>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</si>
  <si>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</si>
  <si>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</si>
  <si>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</si>
  <si>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</si>
  <si>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</si>
  <si>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</si>
  <si>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2023-08-24</t>
  </si>
  <si>
    <t>3830381</t>
  </si>
  <si>
    <t>香港都会海逸酒店</t>
  </si>
  <si>
    <t>Ji Hong</t>
  </si>
  <si>
    <t>2023-09-10</t>
  </si>
  <si>
    <t>2023-09-12</t>
  </si>
  <si>
    <t>退房日周结</t>
  </si>
  <si>
    <t>1540.00</t>
  </si>
  <si>
    <t>RMB</t>
  </si>
  <si>
    <t>0</t>
  </si>
  <si>
    <t>0.00</t>
  </si>
  <si>
    <t>携程国内直连(DD)</t>
  </si>
  <si>
    <t>01.011249</t>
  </si>
  <si>
    <t>2023-08-25 11:00:21</t>
  </si>
  <si>
    <t>否</t>
  </si>
  <si>
    <t>汇智国际旅游发展有限公司</t>
  </si>
  <si>
    <t>直采</t>
  </si>
  <si>
    <t>中国</t>
  </si>
  <si>
    <t>2023-08-27</t>
  </si>
  <si>
    <t>3844078</t>
  </si>
  <si>
    <t>PEI YUHUI</t>
  </si>
  <si>
    <t>2023-09-08</t>
  </si>
  <si>
    <t>3308.00</t>
  </si>
  <si>
    <t>2023-08-28 15:50:06</t>
  </si>
  <si>
    <t>2023-08-30</t>
  </si>
  <si>
    <t>3857474</t>
  </si>
  <si>
    <t>LIU YANG,WANG ZIJING</t>
  </si>
  <si>
    <t>1498.00</t>
  </si>
  <si>
    <t>2023-08-30 17:07:21</t>
  </si>
  <si>
    <t>3858992</t>
  </si>
  <si>
    <t>香港九龙酒店</t>
  </si>
  <si>
    <t>Jinjing Xu,Xu Jiedi</t>
  </si>
  <si>
    <t>3328.00</t>
  </si>
  <si>
    <t>2023-08-31 16:54:31</t>
  </si>
  <si>
    <t>2023-09-02</t>
  </si>
  <si>
    <t>3872408</t>
  </si>
  <si>
    <t>XU CHUNNA,CHAI YUEFEN</t>
  </si>
  <si>
    <t>1518.00</t>
  </si>
  <si>
    <t>2023-09-02 16:58:28</t>
  </si>
  <si>
    <t>2023-09-03</t>
  </si>
  <si>
    <t>3877482</t>
  </si>
  <si>
    <t>Qi Miao,QI YUE</t>
  </si>
  <si>
    <t>3661.00</t>
  </si>
  <si>
    <t>2023-09-04 06:59:54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</si>
</sst>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0.5"/>
      <color rgb="FF666666"/>
      <name val="宋体"/>
      <charset val="134"/>
    </font>
    <font>
      <sz val="10.5"/>
      <color rgb="FF333333"/>
      <name val="Helvetica"/>
      <charset val="134"/>
    </font>
    <font>
      <sz val="9"/>
      <color rgb="FFFF0000"/>
      <name val="Segoe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45179</v>
      </c>
      <c r="G2" s="6">
        <v>45181</v>
      </c>
      <c r="H2" s="4">
        <v>1</v>
      </c>
      <c r="I2" s="4">
        <v>2</v>
      </c>
      <c r="J2" s="4">
        <v>2</v>
      </c>
      <c r="K2" s="4" t="s">
        <v>30</v>
      </c>
      <c r="L2" s="4">
        <v>1540</v>
      </c>
      <c r="M2" s="4">
        <v>1540</v>
      </c>
      <c r="N2" s="4" t="s">
        <v>31</v>
      </c>
      <c r="O2" s="4" t="s">
        <v>32</v>
      </c>
      <c r="P2" s="4" t="s">
        <v>33</v>
      </c>
      <c r="Q2" s="4">
        <v>0</v>
      </c>
      <c r="R2" s="10">
        <v>45162.0000115741</v>
      </c>
      <c r="S2" s="6">
        <v>45196</v>
      </c>
      <c r="T2" s="4" t="s">
        <v>34</v>
      </c>
      <c r="U2" s="4">
        <v>1540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45177</v>
      </c>
      <c r="G3" s="6">
        <v>45181</v>
      </c>
      <c r="H3" s="4">
        <v>1</v>
      </c>
      <c r="I3" s="4">
        <v>4</v>
      </c>
      <c r="J3" s="4">
        <v>4</v>
      </c>
      <c r="K3" s="4" t="s">
        <v>30</v>
      </c>
      <c r="L3" s="4">
        <v>3308</v>
      </c>
      <c r="M3" s="4">
        <v>3308</v>
      </c>
      <c r="N3" s="4" t="s">
        <v>38</v>
      </c>
      <c r="O3" s="4" t="s">
        <v>32</v>
      </c>
      <c r="P3" s="4" t="s">
        <v>33</v>
      </c>
      <c r="Q3" s="4">
        <v>0</v>
      </c>
      <c r="R3" s="10">
        <v>45165</v>
      </c>
      <c r="S3" s="6">
        <v>45196</v>
      </c>
      <c r="T3" s="4" t="s">
        <v>34</v>
      </c>
      <c r="U3" s="4">
        <v>3308</v>
      </c>
      <c r="V3" s="4">
        <v>0</v>
      </c>
      <c r="W3" s="4">
        <v>0</v>
      </c>
      <c r="X3" s="4" t="s">
        <v>39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45179</v>
      </c>
      <c r="G4" s="6">
        <v>45181</v>
      </c>
      <c r="H4" s="4">
        <v>1</v>
      </c>
      <c r="I4" s="4">
        <v>2</v>
      </c>
      <c r="J4" s="4">
        <v>2</v>
      </c>
      <c r="K4" s="4" t="s">
        <v>30</v>
      </c>
      <c r="L4" s="4">
        <v>1498</v>
      </c>
      <c r="M4" s="4">
        <v>1498</v>
      </c>
      <c r="N4" s="4" t="s">
        <v>42</v>
      </c>
      <c r="O4" s="4" t="s">
        <v>32</v>
      </c>
      <c r="P4" s="4" t="s">
        <v>33</v>
      </c>
      <c r="Q4" s="4">
        <v>0</v>
      </c>
      <c r="R4" s="10">
        <v>45168</v>
      </c>
      <c r="S4" s="6">
        <v>45196</v>
      </c>
      <c r="T4" s="4" t="s">
        <v>34</v>
      </c>
      <c r="U4" s="4">
        <v>1498</v>
      </c>
      <c r="V4" s="4">
        <v>0</v>
      </c>
      <c r="W4" s="4">
        <v>0</v>
      </c>
      <c r="X4" s="4" t="s">
        <v>43</v>
      </c>
      <c r="Y4" s="4" t="s">
        <v>44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45179</v>
      </c>
      <c r="G5" s="6">
        <v>45181</v>
      </c>
      <c r="H5" s="4">
        <v>2</v>
      </c>
      <c r="I5" s="4">
        <v>2</v>
      </c>
      <c r="J5" s="4">
        <v>4</v>
      </c>
      <c r="K5" s="4" t="s">
        <v>30</v>
      </c>
      <c r="L5" s="4">
        <v>3328</v>
      </c>
      <c r="M5" s="4">
        <v>3328</v>
      </c>
      <c r="N5" s="4" t="s">
        <v>48</v>
      </c>
      <c r="O5" s="4" t="s">
        <v>32</v>
      </c>
      <c r="P5" s="4" t="s">
        <v>33</v>
      </c>
      <c r="Q5" s="4">
        <v>0</v>
      </c>
      <c r="R5" s="10">
        <v>45168</v>
      </c>
      <c r="S5" s="6">
        <v>45196</v>
      </c>
      <c r="T5" s="4" t="s">
        <v>34</v>
      </c>
      <c r="U5" s="4">
        <v>3328</v>
      </c>
      <c r="V5" s="4">
        <v>0</v>
      </c>
      <c r="W5" s="4">
        <v>0</v>
      </c>
      <c r="X5" s="4" t="s">
        <v>49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28</v>
      </c>
      <c r="E6" s="4" t="s">
        <v>29</v>
      </c>
      <c r="F6" s="6">
        <v>45179</v>
      </c>
      <c r="G6" s="6">
        <v>45181</v>
      </c>
      <c r="H6" s="4">
        <v>1</v>
      </c>
      <c r="I6" s="4">
        <v>2</v>
      </c>
      <c r="J6" s="4">
        <v>2</v>
      </c>
      <c r="K6" s="4" t="s">
        <v>30</v>
      </c>
      <c r="L6" s="4">
        <v>1518</v>
      </c>
      <c r="M6" s="4">
        <v>1518</v>
      </c>
      <c r="N6" s="4" t="s">
        <v>52</v>
      </c>
      <c r="O6" s="4" t="s">
        <v>32</v>
      </c>
      <c r="P6" s="4" t="s">
        <v>33</v>
      </c>
      <c r="Q6" s="4">
        <v>0</v>
      </c>
      <c r="R6" s="10">
        <v>45170.0000115741</v>
      </c>
      <c r="S6" s="6">
        <v>45196</v>
      </c>
      <c r="T6" s="4" t="s">
        <v>34</v>
      </c>
      <c r="U6" s="4">
        <v>1518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28</v>
      </c>
      <c r="E7" s="4" t="s">
        <v>29</v>
      </c>
      <c r="F7" s="6">
        <v>45179</v>
      </c>
      <c r="G7" s="6">
        <v>45181</v>
      </c>
      <c r="H7" s="4">
        <v>1</v>
      </c>
      <c r="I7" s="4">
        <v>2</v>
      </c>
      <c r="J7" s="4">
        <v>2</v>
      </c>
      <c r="K7" s="4" t="s">
        <v>30</v>
      </c>
      <c r="L7" s="4">
        <v>1518</v>
      </c>
      <c r="M7" s="4">
        <v>1518</v>
      </c>
      <c r="N7" s="4" t="s">
        <v>56</v>
      </c>
      <c r="O7" s="4" t="s">
        <v>32</v>
      </c>
      <c r="P7" s="4" t="s">
        <v>33</v>
      </c>
      <c r="Q7" s="4">
        <v>0</v>
      </c>
      <c r="R7" s="10">
        <v>45171.0000115741</v>
      </c>
      <c r="S7" s="6">
        <v>45196</v>
      </c>
      <c r="T7" s="4" t="s">
        <v>34</v>
      </c>
      <c r="U7" s="4">
        <v>1518</v>
      </c>
      <c r="V7" s="4">
        <v>0</v>
      </c>
      <c r="W7" s="4">
        <v>0</v>
      </c>
      <c r="X7" s="4" t="s">
        <v>54</v>
      </c>
      <c r="Y7" s="4" t="s">
        <v>54</v>
      </c>
    </row>
    <row r="8" s="4" customFormat="1" spans="1:25">
      <c r="A8" s="4" t="s">
        <v>51</v>
      </c>
      <c r="B8" s="4" t="s">
        <v>26</v>
      </c>
      <c r="C8" s="4" t="s">
        <v>57</v>
      </c>
      <c r="D8" s="4" t="s">
        <v>28</v>
      </c>
      <c r="E8" s="4" t="s">
        <v>29</v>
      </c>
      <c r="F8" s="6">
        <v>45179</v>
      </c>
      <c r="G8" s="6">
        <v>45181</v>
      </c>
      <c r="H8" s="4">
        <v>1</v>
      </c>
      <c r="I8" s="4">
        <v>2</v>
      </c>
      <c r="J8" s="4">
        <v>2</v>
      </c>
      <c r="K8" s="4" t="s">
        <v>30</v>
      </c>
      <c r="L8" s="4">
        <v>-1518</v>
      </c>
      <c r="M8" s="4">
        <v>-1518</v>
      </c>
      <c r="N8" s="4" t="s">
        <v>52</v>
      </c>
      <c r="O8" s="4" t="s">
        <v>32</v>
      </c>
      <c r="P8" s="4" t="s">
        <v>33</v>
      </c>
      <c r="Q8" s="4">
        <v>0</v>
      </c>
      <c r="R8" s="10">
        <v>45170.0000115741</v>
      </c>
      <c r="S8" s="6">
        <v>45196</v>
      </c>
      <c r="T8" s="4" t="s">
        <v>34</v>
      </c>
      <c r="U8" s="4">
        <v>-1518</v>
      </c>
      <c r="V8" s="4">
        <v>0</v>
      </c>
      <c r="W8" s="4">
        <v>0</v>
      </c>
      <c r="X8" s="4" t="s">
        <v>53</v>
      </c>
      <c r="Y8" s="4" t="s">
        <v>54</v>
      </c>
    </row>
    <row r="9" s="4" customFormat="1" spans="1:25">
      <c r="A9" s="4" t="s">
        <v>58</v>
      </c>
      <c r="B9" s="4" t="s">
        <v>26</v>
      </c>
      <c r="C9" s="4" t="s">
        <v>27</v>
      </c>
      <c r="D9" s="4" t="s">
        <v>46</v>
      </c>
      <c r="E9" s="4" t="s">
        <v>47</v>
      </c>
      <c r="F9" s="6">
        <v>45177</v>
      </c>
      <c r="G9" s="6">
        <v>45181</v>
      </c>
      <c r="H9" s="4">
        <v>1</v>
      </c>
      <c r="I9" s="4">
        <v>4</v>
      </c>
      <c r="J9" s="4">
        <v>4</v>
      </c>
      <c r="K9" s="4" t="s">
        <v>30</v>
      </c>
      <c r="L9" s="4">
        <v>3661</v>
      </c>
      <c r="M9" s="4">
        <v>3661</v>
      </c>
      <c r="N9" s="4" t="s">
        <v>59</v>
      </c>
      <c r="O9" s="4" t="s">
        <v>32</v>
      </c>
      <c r="P9" s="4" t="s">
        <v>33</v>
      </c>
      <c r="Q9" s="4">
        <v>0</v>
      </c>
      <c r="R9" s="10">
        <v>45172</v>
      </c>
      <c r="S9" s="6">
        <v>45196</v>
      </c>
      <c r="T9" s="4" t="s">
        <v>34</v>
      </c>
      <c r="U9" s="4">
        <v>3661</v>
      </c>
      <c r="V9" s="4">
        <v>0</v>
      </c>
      <c r="W9" s="4">
        <v>0</v>
      </c>
      <c r="X9" s="4" t="s">
        <v>60</v>
      </c>
      <c r="Y9" s="4" t="s">
        <v>61</v>
      </c>
    </row>
    <row r="10" s="4" customFormat="1" spans="1:25">
      <c r="A10" s="4" t="s">
        <v>62</v>
      </c>
      <c r="B10" s="4" t="s">
        <v>26</v>
      </c>
      <c r="C10" s="4" t="s">
        <v>27</v>
      </c>
      <c r="D10" s="4" t="s">
        <v>63</v>
      </c>
      <c r="E10" s="4" t="s">
        <v>64</v>
      </c>
      <c r="F10" s="6">
        <v>45180</v>
      </c>
      <c r="G10" s="6">
        <v>45181</v>
      </c>
      <c r="H10" s="4">
        <v>2</v>
      </c>
      <c r="I10" s="4">
        <v>1</v>
      </c>
      <c r="J10" s="4">
        <v>2</v>
      </c>
      <c r="K10" s="4" t="s">
        <v>30</v>
      </c>
      <c r="L10" s="4">
        <v>654</v>
      </c>
      <c r="M10" s="4">
        <v>654</v>
      </c>
      <c r="N10" s="4" t="s">
        <v>65</v>
      </c>
      <c r="O10" s="4" t="s">
        <v>32</v>
      </c>
      <c r="P10" s="4" t="s">
        <v>33</v>
      </c>
      <c r="Q10" s="4">
        <v>0</v>
      </c>
      <c r="R10" s="10">
        <v>45178</v>
      </c>
      <c r="S10" s="6">
        <v>45196</v>
      </c>
      <c r="T10" s="4" t="s">
        <v>34</v>
      </c>
      <c r="U10" s="4">
        <v>654</v>
      </c>
      <c r="V10" s="4">
        <v>0</v>
      </c>
      <c r="W10" s="4">
        <v>0</v>
      </c>
      <c r="X10" s="4" t="s">
        <v>54</v>
      </c>
      <c r="Y10" s="4" t="s">
        <v>54</v>
      </c>
    </row>
    <row r="11" s="4" customFormat="1" spans="1:25">
      <c r="A11" s="4" t="s">
        <v>66</v>
      </c>
      <c r="B11" s="4" t="s">
        <v>26</v>
      </c>
      <c r="C11" s="4" t="s">
        <v>27</v>
      </c>
      <c r="D11" s="4" t="s">
        <v>67</v>
      </c>
      <c r="E11" s="4" t="s">
        <v>68</v>
      </c>
      <c r="F11" s="6">
        <v>45180</v>
      </c>
      <c r="G11" s="6">
        <v>45181</v>
      </c>
      <c r="H11" s="4">
        <v>1</v>
      </c>
      <c r="I11" s="4">
        <v>1</v>
      </c>
      <c r="J11" s="4">
        <v>1</v>
      </c>
      <c r="K11" s="4" t="s">
        <v>30</v>
      </c>
      <c r="L11" s="4">
        <v>460.2</v>
      </c>
      <c r="M11" s="4">
        <v>460.2</v>
      </c>
      <c r="N11" s="4" t="s">
        <v>69</v>
      </c>
      <c r="O11" s="4" t="s">
        <v>32</v>
      </c>
      <c r="P11" s="4" t="s">
        <v>33</v>
      </c>
      <c r="Q11" s="4">
        <v>0</v>
      </c>
      <c r="R11" s="10">
        <v>45180.0000115741</v>
      </c>
      <c r="S11" s="6">
        <v>45196</v>
      </c>
      <c r="T11" s="4" t="s">
        <v>34</v>
      </c>
      <c r="U11" s="4">
        <v>460.2</v>
      </c>
      <c r="V11" s="4">
        <v>0</v>
      </c>
      <c r="W11" s="4">
        <v>0</v>
      </c>
      <c r="X11" s="4" t="s">
        <v>54</v>
      </c>
      <c r="Y11" s="4" t="s">
        <v>54</v>
      </c>
    </row>
    <row r="12" s="4" customFormat="1" spans="1:25">
      <c r="A12" s="4" t="s">
        <v>70</v>
      </c>
      <c r="B12" s="4" t="s">
        <v>26</v>
      </c>
      <c r="C12" s="4" t="s">
        <v>27</v>
      </c>
      <c r="D12" s="4" t="s">
        <v>67</v>
      </c>
      <c r="E12" s="4" t="s">
        <v>68</v>
      </c>
      <c r="F12" s="6">
        <v>45180</v>
      </c>
      <c r="G12" s="6">
        <v>45181</v>
      </c>
      <c r="H12" s="4">
        <v>1</v>
      </c>
      <c r="I12" s="4">
        <v>1</v>
      </c>
      <c r="J12" s="4">
        <v>1</v>
      </c>
      <c r="K12" s="4" t="s">
        <v>30</v>
      </c>
      <c r="L12" s="4">
        <v>495.6</v>
      </c>
      <c r="M12" s="4">
        <v>495.6</v>
      </c>
      <c r="N12" s="4" t="s">
        <v>71</v>
      </c>
      <c r="O12" s="4" t="s">
        <v>32</v>
      </c>
      <c r="P12" s="4" t="s">
        <v>33</v>
      </c>
      <c r="Q12" s="4">
        <v>0</v>
      </c>
      <c r="R12" s="10">
        <v>45180.0000115741</v>
      </c>
      <c r="S12" s="6">
        <v>45196</v>
      </c>
      <c r="T12" s="4" t="s">
        <v>34</v>
      </c>
      <c r="U12" s="4">
        <v>495.6</v>
      </c>
      <c r="V12" s="4">
        <v>0</v>
      </c>
      <c r="W12" s="4">
        <v>0</v>
      </c>
      <c r="X12" s="4" t="s">
        <v>54</v>
      </c>
      <c r="Y12" s="4" t="s">
        <v>54</v>
      </c>
    </row>
    <row r="13" s="4" customFormat="1" spans="1:25">
      <c r="A13" s="4" t="s">
        <v>70</v>
      </c>
      <c r="B13" s="4" t="s">
        <v>26</v>
      </c>
      <c r="C13" s="4" t="s">
        <v>57</v>
      </c>
      <c r="D13" s="4" t="s">
        <v>67</v>
      </c>
      <c r="E13" s="4" t="s">
        <v>68</v>
      </c>
      <c r="F13" s="6">
        <v>45180</v>
      </c>
      <c r="G13" s="6">
        <v>45181</v>
      </c>
      <c r="H13" s="4">
        <v>1</v>
      </c>
      <c r="I13" s="4">
        <v>1</v>
      </c>
      <c r="J13" s="4">
        <v>1</v>
      </c>
      <c r="K13" s="4" t="s">
        <v>30</v>
      </c>
      <c r="L13" s="4">
        <v>-495.6</v>
      </c>
      <c r="M13" s="4">
        <v>-495.6</v>
      </c>
      <c r="N13" s="4" t="s">
        <v>71</v>
      </c>
      <c r="O13" s="4" t="s">
        <v>32</v>
      </c>
      <c r="P13" s="4" t="s">
        <v>33</v>
      </c>
      <c r="Q13" s="4">
        <v>0</v>
      </c>
      <c r="R13" s="10">
        <v>45180.0000115741</v>
      </c>
      <c r="S13" s="6">
        <v>45196</v>
      </c>
      <c r="T13" s="4" t="s">
        <v>34</v>
      </c>
      <c r="U13" s="4">
        <v>-495.6</v>
      </c>
      <c r="V13" s="4">
        <v>0</v>
      </c>
      <c r="W13" s="4">
        <v>0</v>
      </c>
      <c r="X13" s="4" t="s">
        <v>54</v>
      </c>
      <c r="Y13" s="4" t="s">
        <v>54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1"/>
  <sheetViews>
    <sheetView tabSelected="1" workbookViewId="0">
      <selection activeCell="C18" sqref="C18:C20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72</v>
      </c>
    </row>
    <row r="2" s="4" customFormat="1" spans="1:9">
      <c r="A2" s="5">
        <v>999226337851080</v>
      </c>
      <c r="B2" s="6">
        <v>45179</v>
      </c>
      <c r="C2" s="6">
        <v>45181</v>
      </c>
      <c r="D2" s="4">
        <v>1540</v>
      </c>
      <c r="E2" s="4" t="str">
        <f>VLOOKUP(A2,HOP!A:L,12,0)</f>
        <v>1540.00</v>
      </c>
      <c r="F2" s="4" t="str">
        <f>VLOOKUP(A2,HOP!A:C,3,0)</f>
        <v>3830381</v>
      </c>
      <c r="G2" s="4">
        <f>D2-E2</f>
        <v>0</v>
      </c>
      <c r="H2" s="4" t="str">
        <f>$H$1&amp;F2</f>
        <v>，3830381</v>
      </c>
      <c r="I2" s="4" t="str">
        <f>VLOOKUP(A2,HOP!A:U,21,0)</f>
        <v>直采</v>
      </c>
    </row>
    <row r="3" s="4" customFormat="1" spans="1:9">
      <c r="A3" s="5">
        <v>999226363187571</v>
      </c>
      <c r="B3" s="6">
        <v>45177</v>
      </c>
      <c r="C3" s="6">
        <v>45181</v>
      </c>
      <c r="D3" s="4">
        <v>3308</v>
      </c>
      <c r="E3" s="4" t="str">
        <f>VLOOKUP(A3,HOP!A:L,12,0)</f>
        <v>3308.00</v>
      </c>
      <c r="F3" s="4" t="str">
        <f>VLOOKUP(A3,HOP!A:C,3,0)</f>
        <v>3844078</v>
      </c>
      <c r="G3" s="4">
        <f t="shared" ref="G3:G11" si="0">D3-E3</f>
        <v>0</v>
      </c>
      <c r="H3" s="4" t="str">
        <f t="shared" ref="H3:H11" si="1">$H$1&amp;F3</f>
        <v>，3844078</v>
      </c>
      <c r="I3" s="4" t="str">
        <f>VLOOKUP(A3,HOP!A:U,21,0)</f>
        <v>直采</v>
      </c>
    </row>
    <row r="4" s="4" customFormat="1" spans="1:9">
      <c r="A4" s="5">
        <v>999226494876671</v>
      </c>
      <c r="B4" s="6">
        <v>45179</v>
      </c>
      <c r="C4" s="6">
        <v>45181</v>
      </c>
      <c r="D4" s="4">
        <v>1498</v>
      </c>
      <c r="E4" s="4" t="str">
        <f>VLOOKUP(A4,HOP!A:L,12,0)</f>
        <v>1498.00</v>
      </c>
      <c r="F4" s="4" t="str">
        <f>VLOOKUP(A4,HOP!A:C,3,0)</f>
        <v>3857474</v>
      </c>
      <c r="G4" s="4">
        <f t="shared" si="0"/>
        <v>0</v>
      </c>
      <c r="H4" s="4" t="str">
        <f t="shared" si="1"/>
        <v>，3857474</v>
      </c>
      <c r="I4" s="4" t="str">
        <f>VLOOKUP(A4,HOP!A:U,21,0)</f>
        <v>直采</v>
      </c>
    </row>
    <row r="5" s="4" customFormat="1" spans="1:9">
      <c r="A5" s="5">
        <v>26496177502</v>
      </c>
      <c r="B5" s="6">
        <v>45179</v>
      </c>
      <c r="C5" s="6">
        <v>45181</v>
      </c>
      <c r="D5" s="4">
        <v>3328</v>
      </c>
      <c r="E5" s="4" t="str">
        <f>VLOOKUP(A5,HOP!A:L,12,0)</f>
        <v>3328.00</v>
      </c>
      <c r="F5" s="4" t="str">
        <f>VLOOKUP(A5,HOP!A:C,3,0)</f>
        <v>3858992</v>
      </c>
      <c r="G5" s="4">
        <f t="shared" si="0"/>
        <v>0</v>
      </c>
      <c r="H5" s="4" t="str">
        <f t="shared" si="1"/>
        <v>，3858992</v>
      </c>
      <c r="I5" s="4" t="str">
        <f>VLOOKUP(A5,HOP!A:U,21,0)</f>
        <v>直采</v>
      </c>
    </row>
    <row r="6" s="4" customFormat="1" hidden="1" spans="1:9">
      <c r="A6" s="5">
        <v>999226561880355</v>
      </c>
      <c r="B6" s="6">
        <v>45179</v>
      </c>
      <c r="C6" s="6">
        <v>45181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26575900938</v>
      </c>
      <c r="B7" s="6">
        <v>45179</v>
      </c>
      <c r="C7" s="6">
        <v>45181</v>
      </c>
      <c r="D7" s="4">
        <v>1518</v>
      </c>
      <c r="E7" s="4" t="str">
        <f>VLOOKUP(A7,HOP!A:L,12,0)</f>
        <v>1518.00</v>
      </c>
      <c r="F7" s="4" t="str">
        <f>VLOOKUP(A7,HOP!A:C,3,0)</f>
        <v>3872408</v>
      </c>
      <c r="G7" s="4">
        <f t="shared" si="0"/>
        <v>0</v>
      </c>
      <c r="H7" s="4" t="str">
        <f t="shared" si="1"/>
        <v>，3872408</v>
      </c>
      <c r="I7" s="4" t="str">
        <f>VLOOKUP(A7,HOP!A:U,21,0)</f>
        <v>直采</v>
      </c>
    </row>
    <row r="8" s="4" customFormat="1" spans="1:9">
      <c r="A8" s="5">
        <v>999226607444232</v>
      </c>
      <c r="B8" s="6">
        <v>45177</v>
      </c>
      <c r="C8" s="6">
        <v>45181</v>
      </c>
      <c r="D8" s="4">
        <v>3661</v>
      </c>
      <c r="E8" s="4" t="str">
        <f>VLOOKUP(A8,HOP!A:L,12,0)</f>
        <v>3661.00</v>
      </c>
      <c r="F8" s="4" t="str">
        <f>VLOOKUP(A8,HOP!A:C,3,0)</f>
        <v>3877482</v>
      </c>
      <c r="G8" s="4">
        <f t="shared" si="0"/>
        <v>0</v>
      </c>
      <c r="H8" s="4" t="str">
        <f t="shared" si="1"/>
        <v>，3877482</v>
      </c>
      <c r="I8" s="4" t="str">
        <f>VLOOKUP(A8,HOP!A:U,21,0)</f>
        <v>直采</v>
      </c>
    </row>
    <row r="9" s="4" customFormat="1" spans="1:9">
      <c r="A9" s="11" t="s">
        <v>73</v>
      </c>
      <c r="B9" s="6">
        <v>45180</v>
      </c>
      <c r="C9" s="6">
        <v>45181</v>
      </c>
      <c r="D9" s="4">
        <v>654</v>
      </c>
      <c r="E9" s="4">
        <v>654</v>
      </c>
      <c r="F9" s="12" t="s">
        <v>74</v>
      </c>
      <c r="G9" s="4">
        <f t="shared" si="0"/>
        <v>0</v>
      </c>
      <c r="H9" s="4" t="str">
        <f t="shared" si="1"/>
        <v>，202309092025540068</v>
      </c>
      <c r="I9" s="4" t="e">
        <f>VLOOKUP(A9,HOP!A:U,21,0)</f>
        <v>#N/A</v>
      </c>
    </row>
    <row r="10" s="4" customFormat="1" spans="1:9">
      <c r="A10" s="11" t="s">
        <v>75</v>
      </c>
      <c r="B10" s="6">
        <v>45180</v>
      </c>
      <c r="C10" s="6">
        <v>45181</v>
      </c>
      <c r="D10" s="4">
        <v>460.2</v>
      </c>
      <c r="E10" s="4">
        <v>460.2</v>
      </c>
      <c r="F10" s="12" t="s">
        <v>76</v>
      </c>
      <c r="G10" s="4">
        <f t="shared" si="0"/>
        <v>0</v>
      </c>
      <c r="H10" s="4" t="str">
        <f t="shared" si="1"/>
        <v>，202309111424500025</v>
      </c>
      <c r="I10" s="4" t="e">
        <f>VLOOKUP(A10,HOP!A:U,21,0)</f>
        <v>#N/A</v>
      </c>
    </row>
    <row r="11" s="4" customFormat="1" hidden="1" spans="1:9">
      <c r="A11" s="5">
        <v>999226749699929</v>
      </c>
      <c r="B11" s="6">
        <v>45180</v>
      </c>
      <c r="C11" s="6">
        <v>45181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5" spans="4:4">
      <c r="D15" s="4">
        <f>SUM(D2:D14)</f>
        <v>15967.2</v>
      </c>
    </row>
    <row r="18" spans="1:3">
      <c r="A18" s="7" t="s">
        <v>77</v>
      </c>
      <c r="B18" s="4">
        <v>1114.2</v>
      </c>
      <c r="C18" s="4">
        <v>1193.7</v>
      </c>
    </row>
    <row r="19" spans="1:3">
      <c r="A19" s="8" t="s">
        <v>78</v>
      </c>
      <c r="B19" s="4">
        <v>14853</v>
      </c>
      <c r="C19" s="4">
        <v>15912.8</v>
      </c>
    </row>
    <row r="20" spans="1:3">
      <c r="A20" s="9" t="s">
        <v>79</v>
      </c>
      <c r="B20" s="4">
        <f>SUBTOTAL(9,B18:B19)</f>
        <v>15967.2</v>
      </c>
      <c r="C20" s="4">
        <f>SUBTOTAL(9,C18:C19)</f>
        <v>17106.5</v>
      </c>
    </row>
    <row r="21" spans="1:1">
      <c r="A21" s="4" t="s">
        <v>80</v>
      </c>
    </row>
  </sheetData>
  <autoFilter ref="A1:XFD21">
    <filterColumn colId="3">
      <filters blank="1">
        <filter val="1540"/>
        <filter val="3661"/>
        <filter val="460.2"/>
        <filter val="15967.2"/>
        <filter val="654"/>
        <filter val="1498"/>
        <filter val="1518"/>
        <filter val="3308"/>
        <filter val="3328"/>
      </filters>
    </filterColumn>
    <extLst/>
  </autoFilter>
  <conditionalFormatting sqref="A2:A1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B12" sqref="B12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2">
      <c r="A1" s="2" t="s">
        <v>81</v>
      </c>
      <c r="B1" s="2" t="s">
        <v>82</v>
      </c>
      <c r="C1" s="2" t="s">
        <v>83</v>
      </c>
      <c r="D1" s="2" t="s">
        <v>84</v>
      </c>
      <c r="E1" s="2" t="s">
        <v>13</v>
      </c>
      <c r="F1" s="2" t="s">
        <v>5</v>
      </c>
      <c r="G1" s="2" t="s">
        <v>6</v>
      </c>
      <c r="H1" s="2" t="s">
        <v>85</v>
      </c>
      <c r="I1" s="2" t="s">
        <v>86</v>
      </c>
      <c r="J1" s="2" t="s">
        <v>87</v>
      </c>
      <c r="K1" s="2" t="s">
        <v>88</v>
      </c>
      <c r="L1" s="2" t="s">
        <v>89</v>
      </c>
      <c r="M1" s="2" t="s">
        <v>90</v>
      </c>
      <c r="N1" s="2" t="s">
        <v>91</v>
      </c>
      <c r="O1" s="2" t="s">
        <v>92</v>
      </c>
      <c r="P1" s="2" t="s">
        <v>93</v>
      </c>
      <c r="Q1" s="2" t="s">
        <v>94</v>
      </c>
      <c r="R1" s="2" t="s">
        <v>95</v>
      </c>
      <c r="S1" s="2" t="s">
        <v>96</v>
      </c>
      <c r="T1" s="2" t="s">
        <v>97</v>
      </c>
      <c r="U1" s="2" t="s">
        <v>98</v>
      </c>
      <c r="V1" s="2" t="s">
        <v>99</v>
      </c>
    </row>
    <row r="2" s="1" customFormat="1" spans="1:22">
      <c r="A2" s="3">
        <v>999226337851080</v>
      </c>
      <c r="B2" s="1" t="s">
        <v>100</v>
      </c>
      <c r="C2" s="1" t="s">
        <v>101</v>
      </c>
      <c r="D2" s="1" t="s">
        <v>102</v>
      </c>
      <c r="E2" s="1" t="s">
        <v>103</v>
      </c>
      <c r="F2" s="1" t="s">
        <v>104</v>
      </c>
      <c r="G2" s="1" t="s">
        <v>105</v>
      </c>
      <c r="H2" s="1" t="s">
        <v>106</v>
      </c>
      <c r="I2" s="1" t="s">
        <v>107</v>
      </c>
      <c r="J2" s="1" t="s">
        <v>108</v>
      </c>
      <c r="K2" s="1" t="s">
        <v>107</v>
      </c>
      <c r="L2" s="1" t="s">
        <v>107</v>
      </c>
      <c r="M2" s="1" t="s">
        <v>109</v>
      </c>
      <c r="N2" s="1" t="s">
        <v>109</v>
      </c>
      <c r="O2" s="1" t="s">
        <v>110</v>
      </c>
      <c r="P2" s="1" t="s">
        <v>111</v>
      </c>
      <c r="Q2" s="1" t="s">
        <v>112</v>
      </c>
      <c r="R2" s="1" t="s">
        <v>113</v>
      </c>
      <c r="S2" s="1" t="s">
        <v>114</v>
      </c>
      <c r="T2" s="1" t="s">
        <v>115</v>
      </c>
      <c r="U2" s="1" t="s">
        <v>116</v>
      </c>
      <c r="V2" s="1" t="s">
        <v>117</v>
      </c>
    </row>
    <row r="3" s="1" customFormat="1" spans="1:22">
      <c r="A3" s="3">
        <v>999226363187571</v>
      </c>
      <c r="B3" s="1" t="s">
        <v>118</v>
      </c>
      <c r="C3" s="1" t="s">
        <v>119</v>
      </c>
      <c r="D3" s="1" t="s">
        <v>102</v>
      </c>
      <c r="E3" s="1" t="s">
        <v>120</v>
      </c>
      <c r="F3" s="1" t="s">
        <v>121</v>
      </c>
      <c r="G3" s="1" t="s">
        <v>105</v>
      </c>
      <c r="H3" s="1" t="s">
        <v>106</v>
      </c>
      <c r="I3" s="1" t="s">
        <v>122</v>
      </c>
      <c r="J3" s="1" t="s">
        <v>108</v>
      </c>
      <c r="K3" s="1" t="s">
        <v>122</v>
      </c>
      <c r="L3" s="1" t="s">
        <v>122</v>
      </c>
      <c r="M3" s="1" t="s">
        <v>109</v>
      </c>
      <c r="N3" s="1" t="s">
        <v>109</v>
      </c>
      <c r="O3" s="1" t="s">
        <v>110</v>
      </c>
      <c r="P3" s="1" t="s">
        <v>111</v>
      </c>
      <c r="Q3" s="1" t="s">
        <v>112</v>
      </c>
      <c r="R3" s="1" t="s">
        <v>123</v>
      </c>
      <c r="S3" s="1" t="s">
        <v>114</v>
      </c>
      <c r="T3" s="1" t="s">
        <v>115</v>
      </c>
      <c r="U3" s="1" t="s">
        <v>116</v>
      </c>
      <c r="V3" s="1" t="s">
        <v>117</v>
      </c>
    </row>
    <row r="4" s="1" customFormat="1" spans="1:22">
      <c r="A4" s="3">
        <v>999226494876671</v>
      </c>
      <c r="B4" s="1" t="s">
        <v>124</v>
      </c>
      <c r="C4" s="1" t="s">
        <v>125</v>
      </c>
      <c r="D4" s="1" t="s">
        <v>102</v>
      </c>
      <c r="E4" s="1" t="s">
        <v>126</v>
      </c>
      <c r="F4" s="1" t="s">
        <v>104</v>
      </c>
      <c r="G4" s="1" t="s">
        <v>105</v>
      </c>
      <c r="H4" s="1" t="s">
        <v>106</v>
      </c>
      <c r="I4" s="1" t="s">
        <v>127</v>
      </c>
      <c r="J4" s="1" t="s">
        <v>108</v>
      </c>
      <c r="K4" s="1" t="s">
        <v>127</v>
      </c>
      <c r="L4" s="1" t="s">
        <v>127</v>
      </c>
      <c r="M4" s="1" t="s">
        <v>109</v>
      </c>
      <c r="N4" s="1" t="s">
        <v>109</v>
      </c>
      <c r="O4" s="1" t="s">
        <v>110</v>
      </c>
      <c r="P4" s="1" t="s">
        <v>111</v>
      </c>
      <c r="Q4" s="1" t="s">
        <v>112</v>
      </c>
      <c r="R4" s="1" t="s">
        <v>128</v>
      </c>
      <c r="S4" s="1" t="s">
        <v>114</v>
      </c>
      <c r="T4" s="1" t="s">
        <v>115</v>
      </c>
      <c r="U4" s="1" t="s">
        <v>116</v>
      </c>
      <c r="V4" s="1" t="s">
        <v>117</v>
      </c>
    </row>
    <row r="5" s="1" customFormat="1" spans="1:22">
      <c r="A5" s="3">
        <v>26496177502</v>
      </c>
      <c r="B5" s="1" t="s">
        <v>124</v>
      </c>
      <c r="C5" s="1" t="s">
        <v>129</v>
      </c>
      <c r="D5" s="1" t="s">
        <v>130</v>
      </c>
      <c r="E5" s="1" t="s">
        <v>131</v>
      </c>
      <c r="F5" s="1" t="s">
        <v>104</v>
      </c>
      <c r="G5" s="1" t="s">
        <v>105</v>
      </c>
      <c r="H5" s="1" t="s">
        <v>106</v>
      </c>
      <c r="I5" s="1" t="s">
        <v>132</v>
      </c>
      <c r="J5" s="1" t="s">
        <v>108</v>
      </c>
      <c r="K5" s="1" t="s">
        <v>132</v>
      </c>
      <c r="L5" s="1" t="s">
        <v>132</v>
      </c>
      <c r="M5" s="1" t="s">
        <v>109</v>
      </c>
      <c r="N5" s="1" t="s">
        <v>109</v>
      </c>
      <c r="O5" s="1" t="s">
        <v>110</v>
      </c>
      <c r="P5" s="1" t="s">
        <v>111</v>
      </c>
      <c r="Q5" s="1" t="s">
        <v>112</v>
      </c>
      <c r="R5" s="1" t="s">
        <v>133</v>
      </c>
      <c r="S5" s="1" t="s">
        <v>114</v>
      </c>
      <c r="T5" s="1" t="s">
        <v>115</v>
      </c>
      <c r="U5" s="1" t="s">
        <v>116</v>
      </c>
      <c r="V5" s="1" t="s">
        <v>117</v>
      </c>
    </row>
    <row r="6" s="1" customFormat="1" spans="1:22">
      <c r="A6" s="3">
        <v>26575900938</v>
      </c>
      <c r="B6" s="1" t="s">
        <v>134</v>
      </c>
      <c r="C6" s="1" t="s">
        <v>135</v>
      </c>
      <c r="D6" s="1" t="s">
        <v>102</v>
      </c>
      <c r="E6" s="1" t="s">
        <v>136</v>
      </c>
      <c r="F6" s="1" t="s">
        <v>104</v>
      </c>
      <c r="G6" s="1" t="s">
        <v>105</v>
      </c>
      <c r="H6" s="1" t="s">
        <v>106</v>
      </c>
      <c r="I6" s="1" t="s">
        <v>137</v>
      </c>
      <c r="J6" s="1" t="s">
        <v>108</v>
      </c>
      <c r="K6" s="1" t="s">
        <v>137</v>
      </c>
      <c r="L6" s="1" t="s">
        <v>137</v>
      </c>
      <c r="M6" s="1" t="s">
        <v>109</v>
      </c>
      <c r="N6" s="1" t="s">
        <v>109</v>
      </c>
      <c r="O6" s="1" t="s">
        <v>110</v>
      </c>
      <c r="P6" s="1" t="s">
        <v>111</v>
      </c>
      <c r="Q6" s="1" t="s">
        <v>112</v>
      </c>
      <c r="R6" s="1" t="s">
        <v>138</v>
      </c>
      <c r="S6" s="1" t="s">
        <v>114</v>
      </c>
      <c r="T6" s="1" t="s">
        <v>115</v>
      </c>
      <c r="U6" s="1" t="s">
        <v>116</v>
      </c>
      <c r="V6" s="1" t="s">
        <v>117</v>
      </c>
    </row>
    <row r="7" s="1" customFormat="1" spans="1:22">
      <c r="A7" s="3">
        <v>999226607444232</v>
      </c>
      <c r="B7" s="1" t="s">
        <v>139</v>
      </c>
      <c r="C7" s="1" t="s">
        <v>140</v>
      </c>
      <c r="D7" s="1" t="s">
        <v>130</v>
      </c>
      <c r="E7" s="1" t="s">
        <v>141</v>
      </c>
      <c r="F7" s="1" t="s">
        <v>121</v>
      </c>
      <c r="G7" s="1" t="s">
        <v>105</v>
      </c>
      <c r="H7" s="1" t="s">
        <v>106</v>
      </c>
      <c r="I7" s="1" t="s">
        <v>142</v>
      </c>
      <c r="J7" s="1" t="s">
        <v>108</v>
      </c>
      <c r="K7" s="1" t="s">
        <v>142</v>
      </c>
      <c r="L7" s="1" t="s">
        <v>142</v>
      </c>
      <c r="M7" s="1" t="s">
        <v>109</v>
      </c>
      <c r="N7" s="1" t="s">
        <v>109</v>
      </c>
      <c r="O7" s="1" t="s">
        <v>110</v>
      </c>
      <c r="P7" s="1" t="s">
        <v>111</v>
      </c>
      <c r="Q7" s="1" t="s">
        <v>112</v>
      </c>
      <c r="R7" s="1" t="s">
        <v>143</v>
      </c>
      <c r="S7" s="1" t="s">
        <v>114</v>
      </c>
      <c r="T7" s="1" t="s">
        <v>115</v>
      </c>
      <c r="U7" s="1" t="s">
        <v>116</v>
      </c>
      <c r="V7" s="1" t="s">
        <v>117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2023-09-27T06:04:24Z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