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<sst xmlns="http://schemas.openxmlformats.org/spreadsheetml/2006/main" count="396" uniqueCount="162">
  <si>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</si>
  <si>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</si>
  <si>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</si>
  <si>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</si>
  <si>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</si>
  <si>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</si>
  <si>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</si>
  <si>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</si>
  <si>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</si>
  <si>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</si>
  <si>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</si>
  <si>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</si>
  <si>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</si>
  <si>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</si>
  <si>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</si>
  <si>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</si>
  <si>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</si>
  <si>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</si>
  <si>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</si>
  <si>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</si>
  <si>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</si>
  <si>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</si>
  <si>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</si>
  <si>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</si>
  <si>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</si>
  <si>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999225905923807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</si>
  <si>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</si>
  <si>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</si>
  <si>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</si>
  <si>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</si>
  <si>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</si>
  <si>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黄小兰</t>
  </si>
  <si>
    <t>CA363230928CNY</t>
  </si>
  <si>
    <t>提现中</t>
  </si>
  <si>
    <t>携程开票</t>
  </si>
  <si>
    <t xml:space="preserve">	</t>
  </si>
  <si>
    <t xml:space="preserve">999226200560159	</t>
  </si>
  <si>
    <t>[香港]香港九龙海湾酒店(Kowloon Harbourfront Hotel)(25665271)</t>
  </si>
  <si>
    <t>双卧室城景套房(至少提前7天预订)(至少连住2晚及以上)&lt;三人入住&gt;&lt;内宾&gt;&lt;无早&gt;</t>
  </si>
  <si>
    <t>SU/JINGYI,LI/HONGJIN</t>
  </si>
  <si>
    <t xml:space="preserve">999226213831894	</t>
  </si>
  <si>
    <t>[香港]香港都会海逸酒店(Harbour Plaza Metropolis)(5347164)</t>
  </si>
  <si>
    <t>高级房(至少提前7天预订)(至少连住2晚及以上)&lt;双人入住&gt;&lt;内宾&gt;&lt;无早&gt;</t>
  </si>
  <si>
    <t>ZHANG/JINGWEN</t>
  </si>
  <si>
    <t xml:space="preserve">3816376	</t>
  </si>
  <si>
    <t xml:space="preserve">6282919	</t>
  </si>
  <si>
    <t xml:space="preserve">999226345245558	</t>
  </si>
  <si>
    <t>LU/PENG</t>
  </si>
  <si>
    <t xml:space="preserve">3834386	</t>
  </si>
  <si>
    <t xml:space="preserve">999226497666264	</t>
  </si>
  <si>
    <t>Chen/naiming</t>
  </si>
  <si>
    <t xml:space="preserve">3860549	</t>
  </si>
  <si>
    <t xml:space="preserve">6288671	</t>
  </si>
  <si>
    <t xml:space="preserve">999226500076757	</t>
  </si>
  <si>
    <t>LIN/XING</t>
  </si>
  <si>
    <t xml:space="preserve">3863513	</t>
  </si>
  <si>
    <t xml:space="preserve">6288761	</t>
  </si>
  <si>
    <t xml:space="preserve">999226598869694	</t>
  </si>
  <si>
    <t>CHEN/XINGHUI</t>
  </si>
  <si>
    <t xml:space="preserve">3873834	</t>
  </si>
  <si>
    <t xml:space="preserve">6290858	</t>
  </si>
  <si>
    <t xml:space="preserve">999226607209397	</t>
  </si>
  <si>
    <t>HE/ZHUOLI</t>
  </si>
  <si>
    <t xml:space="preserve">3877394	</t>
  </si>
  <si>
    <t xml:space="preserve">6291408	</t>
  </si>
  <si>
    <t xml:space="preserve">999226635459183	</t>
  </si>
  <si>
    <t>[香港]香港九龙酒店(The Kowloon Hotel)(9826444)</t>
  </si>
  <si>
    <t>豪华房(至少提前5天预订)(至少连住2晚及以上)&lt;双人入住&gt;&lt;内宾&gt;&lt;无早&gt;</t>
  </si>
  <si>
    <t>Fu/Ming kong</t>
  </si>
  <si>
    <t xml:space="preserve">3887118	</t>
  </si>
  <si>
    <t xml:space="preserve">999226638520475	</t>
  </si>
  <si>
    <t>商务城景双床房&lt;特惠促销&gt;&lt;双人入住&gt;&lt;双早&gt;&lt;日历房套餐高价值&gt;&lt;新酒店礼盒&gt;</t>
  </si>
  <si>
    <t>Huang/Yixian,黄小微,李加伸</t>
  </si>
  <si>
    <t xml:space="preserve">999226704704269	</t>
  </si>
  <si>
    <t>郑一挺,蔡丽萍</t>
  </si>
  <si>
    <t xml:space="preserve">999226705148557	</t>
  </si>
  <si>
    <t>商务江景双床房&lt;特惠专享&gt;&lt;双人入住&gt;&lt;双早&gt;&lt;日历房套餐高价值&gt;&lt;新酒店礼盒&gt;</t>
  </si>
  <si>
    <t>周营营,王树利</t>
  </si>
  <si>
    <t>取消</t>
  </si>
  <si>
    <t>，</t>
  </si>
  <si>
    <t>202308081703150071</t>
  </si>
  <si>
    <t>直采</t>
  </si>
  <si>
    <t>202309052146330076</t>
  </si>
  <si>
    <t>A231007115123481</t>
  </si>
  <si>
    <t>房集：i231007114954 2646元</t>
  </si>
  <si>
    <t>汇率：1.069580929</t>
  </si>
  <si>
    <r>
      <rPr>
        <sz val="9"/>
        <color rgb="FF333333"/>
        <rFont val="宋体"/>
        <charset val="134"/>
      </rPr>
      <t>总计：</t>
    </r>
    <r>
      <rPr>
        <sz val="9"/>
        <color rgb="FF333333"/>
        <rFont val="Segoe UI"/>
        <charset val="134"/>
      </rPr>
      <t>32035 CNY/34264.03 HKD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</si>
  <si>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</si>
  <si>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</si>
  <si>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</si>
  <si>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</si>
  <si>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</si>
  <si>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</si>
  <si>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</si>
  <si>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</si>
  <si>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</si>
  <si>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</si>
  <si>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</si>
  <si>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</si>
  <si>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</si>
  <si>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</si>
  <si>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</si>
  <si>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</si>
  <si>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</si>
  <si>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</si>
  <si>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</si>
  <si>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2023-09-05</t>
  </si>
  <si>
    <t>3887118</t>
  </si>
  <si>
    <t>香港九龙酒店</t>
  </si>
  <si>
    <t>Fu Ming kong</t>
  </si>
  <si>
    <t>2023-09-11</t>
  </si>
  <si>
    <t>2023-09-13</t>
  </si>
  <si>
    <t>退房日周结</t>
  </si>
  <si>
    <t>1674.00</t>
  </si>
  <si>
    <t>RMB</t>
  </si>
  <si>
    <t>0</t>
  </si>
  <si>
    <t>0.00</t>
  </si>
  <si>
    <t>携程国内直连(DD)</t>
  </si>
  <si>
    <t>01.011249</t>
  </si>
  <si>
    <t>2023-09-06 09:56:53</t>
  </si>
  <si>
    <t>否</t>
  </si>
  <si>
    <t>汇智国际旅游发展有限公司</t>
  </si>
  <si>
    <t>中国</t>
  </si>
  <si>
    <t>2023-09-03</t>
  </si>
  <si>
    <t>3877394</t>
  </si>
  <si>
    <t>香港都会海逸酒店</t>
  </si>
  <si>
    <t>HE ZHUOLI</t>
  </si>
  <si>
    <t>2023-09-10</t>
  </si>
  <si>
    <t>2310.00</t>
  </si>
  <si>
    <t>2023-09-04 13:01:09</t>
  </si>
  <si>
    <t>2023-09-02</t>
  </si>
  <si>
    <t>3873834</t>
  </si>
  <si>
    <t>CHEN XINGHUI</t>
  </si>
  <si>
    <t>1540.00</t>
  </si>
  <si>
    <t>2023-09-03 16:51:07</t>
  </si>
  <si>
    <t>2023-08-31</t>
  </si>
  <si>
    <t>3863513</t>
  </si>
  <si>
    <t>LIN XING</t>
  </si>
  <si>
    <t>2023-09-09</t>
  </si>
  <si>
    <t>3244.00</t>
  </si>
  <si>
    <t>2023-09-01 11:49:36</t>
  </si>
  <si>
    <t>2023-08-30</t>
  </si>
  <si>
    <t>3860549</t>
  </si>
  <si>
    <t>Chen naiming</t>
  </si>
  <si>
    <t>2023-09-06</t>
  </si>
  <si>
    <t>5625.00</t>
  </si>
  <si>
    <t>2023-09-01 13:02:22</t>
  </si>
  <si>
    <t>2023-08-25</t>
  </si>
  <si>
    <t>3834386</t>
  </si>
  <si>
    <t>LU PENG</t>
  </si>
  <si>
    <t>3204.00</t>
  </si>
  <si>
    <t>2023-08-25 20:03:30</t>
  </si>
  <si>
    <t>2023-08-21</t>
  </si>
  <si>
    <t>3816376</t>
  </si>
  <si>
    <t>ZHANG JINGWEN</t>
  </si>
  <si>
    <t>2277.00</t>
  </si>
  <si>
    <t>2023-08-22 11:41:55</t>
  </si>
  <si>
    <t>999226200560159，</t>
  </si>
  <si>
    <t>3813770</t>
  </si>
  <si>
    <t>香港九龙海湾酒店</t>
  </si>
  <si>
    <t>9515.00</t>
  </si>
  <si>
    <t>2023-08-21 14:30:11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</si>
</sst>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45182</v>
      </c>
      <c r="H2" s="4">
        <v>1</v>
      </c>
      <c r="I2" s="4">
        <v>3</v>
      </c>
      <c r="J2" s="4">
        <v>3</v>
      </c>
      <c r="K2" s="4" t="s">
        <v>30</v>
      </c>
      <c r="L2" s="4">
        <v>882</v>
      </c>
      <c r="M2" s="4">
        <v>882</v>
      </c>
      <c r="N2" s="4" t="s">
        <v>31</v>
      </c>
      <c r="O2" s="4" t="s">
        <v>32</v>
      </c>
      <c r="P2" s="4" t="s">
        <v>33</v>
      </c>
      <c r="Q2" s="4">
        <v>415605</v>
      </c>
      <c r="R2" s="8">
        <v>45146.0000115741</v>
      </c>
      <c r="S2" s="6">
        <v>45197</v>
      </c>
      <c r="T2" s="4" t="s">
        <v>34</v>
      </c>
      <c r="U2" s="4">
        <v>882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45172</v>
      </c>
      <c r="G3" s="6">
        <v>45182</v>
      </c>
      <c r="H3" s="4">
        <v>1</v>
      </c>
      <c r="I3" s="4">
        <v>10</v>
      </c>
      <c r="J3" s="4">
        <v>10</v>
      </c>
      <c r="K3" s="4" t="s">
        <v>30</v>
      </c>
      <c r="L3" s="4">
        <v>9515</v>
      </c>
      <c r="M3" s="4">
        <v>9515</v>
      </c>
      <c r="N3" s="4" t="s">
        <v>39</v>
      </c>
      <c r="O3" s="4" t="s">
        <v>32</v>
      </c>
      <c r="P3" s="4" t="s">
        <v>33</v>
      </c>
      <c r="Q3" s="4">
        <v>415605</v>
      </c>
      <c r="R3" s="8">
        <v>45159</v>
      </c>
      <c r="S3" s="6">
        <v>45197</v>
      </c>
      <c r="T3" s="4" t="s">
        <v>34</v>
      </c>
      <c r="U3" s="4">
        <v>9515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45179</v>
      </c>
      <c r="G4" s="6">
        <v>45182</v>
      </c>
      <c r="H4" s="4">
        <v>1</v>
      </c>
      <c r="I4" s="4">
        <v>3</v>
      </c>
      <c r="J4" s="4">
        <v>3</v>
      </c>
      <c r="K4" s="4" t="s">
        <v>30</v>
      </c>
      <c r="L4" s="4">
        <v>2277</v>
      </c>
      <c r="M4" s="4">
        <v>2277</v>
      </c>
      <c r="N4" s="4" t="s">
        <v>43</v>
      </c>
      <c r="O4" s="4" t="s">
        <v>32</v>
      </c>
      <c r="P4" s="4" t="s">
        <v>33</v>
      </c>
      <c r="Q4" s="4">
        <v>415605</v>
      </c>
      <c r="R4" s="8">
        <v>45159.0000115741</v>
      </c>
      <c r="S4" s="6">
        <v>45197</v>
      </c>
      <c r="T4" s="4" t="s">
        <v>34</v>
      </c>
      <c r="U4" s="4">
        <v>2277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45178</v>
      </c>
      <c r="G5" s="6">
        <v>45182</v>
      </c>
      <c r="H5" s="4">
        <v>1</v>
      </c>
      <c r="I5" s="4">
        <v>4</v>
      </c>
      <c r="J5" s="4">
        <v>4</v>
      </c>
      <c r="K5" s="4" t="s">
        <v>30</v>
      </c>
      <c r="L5" s="4">
        <v>3204</v>
      </c>
      <c r="M5" s="4">
        <v>3204</v>
      </c>
      <c r="N5" s="4" t="s">
        <v>47</v>
      </c>
      <c r="O5" s="4" t="s">
        <v>32</v>
      </c>
      <c r="P5" s="4" t="s">
        <v>33</v>
      </c>
      <c r="Q5" s="4">
        <v>415605</v>
      </c>
      <c r="R5" s="8">
        <v>45163</v>
      </c>
      <c r="S5" s="6">
        <v>45197</v>
      </c>
      <c r="T5" s="4" t="s">
        <v>34</v>
      </c>
      <c r="U5" s="4">
        <v>3204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41</v>
      </c>
      <c r="E6" s="4" t="s">
        <v>42</v>
      </c>
      <c r="F6" s="6">
        <v>45175</v>
      </c>
      <c r="G6" s="6">
        <v>45182</v>
      </c>
      <c r="H6" s="4">
        <v>1</v>
      </c>
      <c r="I6" s="4">
        <v>7</v>
      </c>
      <c r="J6" s="4">
        <v>7</v>
      </c>
      <c r="K6" s="4" t="s">
        <v>30</v>
      </c>
      <c r="L6" s="4">
        <v>5625</v>
      </c>
      <c r="M6" s="4">
        <v>5625</v>
      </c>
      <c r="N6" s="4" t="s">
        <v>50</v>
      </c>
      <c r="O6" s="4" t="s">
        <v>32</v>
      </c>
      <c r="P6" s="4" t="s">
        <v>33</v>
      </c>
      <c r="Q6" s="4">
        <v>415605</v>
      </c>
      <c r="R6" s="8">
        <v>45168</v>
      </c>
      <c r="S6" s="6">
        <v>45197</v>
      </c>
      <c r="T6" s="4" t="s">
        <v>34</v>
      </c>
      <c r="U6" s="4">
        <v>5625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41</v>
      </c>
      <c r="E7" s="4" t="s">
        <v>42</v>
      </c>
      <c r="F7" s="6">
        <v>45178</v>
      </c>
      <c r="G7" s="6">
        <v>45182</v>
      </c>
      <c r="H7" s="4">
        <v>1</v>
      </c>
      <c r="I7" s="4">
        <v>4</v>
      </c>
      <c r="J7" s="4">
        <v>4</v>
      </c>
      <c r="K7" s="4" t="s">
        <v>30</v>
      </c>
      <c r="L7" s="4">
        <v>3244</v>
      </c>
      <c r="M7" s="4">
        <v>3244</v>
      </c>
      <c r="N7" s="4" t="s">
        <v>54</v>
      </c>
      <c r="O7" s="4" t="s">
        <v>32</v>
      </c>
      <c r="P7" s="4" t="s">
        <v>33</v>
      </c>
      <c r="Q7" s="4">
        <v>415605</v>
      </c>
      <c r="R7" s="8">
        <v>45169</v>
      </c>
      <c r="S7" s="6">
        <v>45197</v>
      </c>
      <c r="T7" s="4" t="s">
        <v>34</v>
      </c>
      <c r="U7" s="4">
        <v>3244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41</v>
      </c>
      <c r="E8" s="4" t="s">
        <v>42</v>
      </c>
      <c r="F8" s="6">
        <v>45180</v>
      </c>
      <c r="G8" s="6">
        <v>45182</v>
      </c>
      <c r="H8" s="4">
        <v>1</v>
      </c>
      <c r="I8" s="4">
        <v>2</v>
      </c>
      <c r="J8" s="4">
        <v>2</v>
      </c>
      <c r="K8" s="4" t="s">
        <v>30</v>
      </c>
      <c r="L8" s="4">
        <v>1540</v>
      </c>
      <c r="M8" s="4">
        <v>1540</v>
      </c>
      <c r="N8" s="4" t="s">
        <v>58</v>
      </c>
      <c r="O8" s="4" t="s">
        <v>32</v>
      </c>
      <c r="P8" s="4" t="s">
        <v>33</v>
      </c>
      <c r="Q8" s="4">
        <v>415605</v>
      </c>
      <c r="R8" s="8">
        <v>45171</v>
      </c>
      <c r="S8" s="6">
        <v>45197</v>
      </c>
      <c r="T8" s="4" t="s">
        <v>34</v>
      </c>
      <c r="U8" s="4">
        <v>1540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41</v>
      </c>
      <c r="E9" s="4" t="s">
        <v>42</v>
      </c>
      <c r="F9" s="6">
        <v>45179</v>
      </c>
      <c r="G9" s="6">
        <v>45182</v>
      </c>
      <c r="H9" s="4">
        <v>1</v>
      </c>
      <c r="I9" s="4">
        <v>3</v>
      </c>
      <c r="J9" s="4">
        <v>3</v>
      </c>
      <c r="K9" s="4" t="s">
        <v>30</v>
      </c>
      <c r="L9" s="4">
        <v>2310</v>
      </c>
      <c r="M9" s="4">
        <v>2310</v>
      </c>
      <c r="N9" s="4" t="s">
        <v>62</v>
      </c>
      <c r="O9" s="4" t="s">
        <v>32</v>
      </c>
      <c r="P9" s="4" t="s">
        <v>33</v>
      </c>
      <c r="Q9" s="4">
        <v>415605</v>
      </c>
      <c r="R9" s="8">
        <v>45172</v>
      </c>
      <c r="S9" s="6">
        <v>45197</v>
      </c>
      <c r="T9" s="4" t="s">
        <v>34</v>
      </c>
      <c r="U9" s="4">
        <v>2310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45180</v>
      </c>
      <c r="G10" s="6">
        <v>45182</v>
      </c>
      <c r="H10" s="4">
        <v>1</v>
      </c>
      <c r="I10" s="4">
        <v>2</v>
      </c>
      <c r="J10" s="4">
        <v>2</v>
      </c>
      <c r="K10" s="4" t="s">
        <v>30</v>
      </c>
      <c r="L10" s="4">
        <v>1674</v>
      </c>
      <c r="M10" s="4">
        <v>1674</v>
      </c>
      <c r="N10" s="4" t="s">
        <v>68</v>
      </c>
      <c r="O10" s="4" t="s">
        <v>32</v>
      </c>
      <c r="P10" s="4" t="s">
        <v>33</v>
      </c>
      <c r="Q10" s="4">
        <v>415605</v>
      </c>
      <c r="R10" s="8">
        <v>45174</v>
      </c>
      <c r="S10" s="6">
        <v>45197</v>
      </c>
      <c r="T10" s="4" t="s">
        <v>34</v>
      </c>
      <c r="U10" s="4">
        <v>1674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71</v>
      </c>
      <c r="F11" s="6">
        <v>45180</v>
      </c>
      <c r="G11" s="6">
        <v>45182</v>
      </c>
      <c r="H11" s="4">
        <v>3</v>
      </c>
      <c r="I11" s="4">
        <v>2</v>
      </c>
      <c r="J11" s="4">
        <v>6</v>
      </c>
      <c r="K11" s="4" t="s">
        <v>30</v>
      </c>
      <c r="L11" s="4">
        <v>1764</v>
      </c>
      <c r="M11" s="4">
        <v>1764</v>
      </c>
      <c r="N11" s="4" t="s">
        <v>72</v>
      </c>
      <c r="O11" s="4" t="s">
        <v>32</v>
      </c>
      <c r="P11" s="4" t="s">
        <v>33</v>
      </c>
      <c r="Q11" s="4">
        <v>415605</v>
      </c>
      <c r="R11" s="8">
        <v>45174.0000115741</v>
      </c>
      <c r="S11" s="6">
        <v>45197</v>
      </c>
      <c r="T11" s="4" t="s">
        <v>34</v>
      </c>
      <c r="U11" s="4">
        <v>1764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45179</v>
      </c>
      <c r="G12" s="6">
        <v>45182</v>
      </c>
      <c r="H12" s="4">
        <v>2</v>
      </c>
      <c r="I12" s="4">
        <v>3</v>
      </c>
      <c r="J12" s="4">
        <v>6</v>
      </c>
      <c r="K12" s="4" t="s">
        <v>30</v>
      </c>
      <c r="L12" s="4">
        <v>1764</v>
      </c>
      <c r="M12" s="4">
        <v>1764</v>
      </c>
      <c r="N12" s="4" t="s">
        <v>74</v>
      </c>
      <c r="O12" s="4" t="s">
        <v>32</v>
      </c>
      <c r="P12" s="4" t="s">
        <v>33</v>
      </c>
      <c r="Q12" s="4">
        <v>415605</v>
      </c>
      <c r="R12" s="8">
        <v>45177.0000115741</v>
      </c>
      <c r="S12" s="6">
        <v>45197</v>
      </c>
      <c r="T12" s="4" t="s">
        <v>34</v>
      </c>
      <c r="U12" s="4">
        <v>1764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28</v>
      </c>
      <c r="E13" s="4" t="s">
        <v>76</v>
      </c>
      <c r="F13" s="6">
        <v>45179</v>
      </c>
      <c r="G13" s="6">
        <v>45182</v>
      </c>
      <c r="H13" s="4">
        <v>2</v>
      </c>
      <c r="I13" s="4">
        <v>3</v>
      </c>
      <c r="J13" s="4">
        <v>6</v>
      </c>
      <c r="K13" s="4" t="s">
        <v>30</v>
      </c>
      <c r="L13" s="4">
        <v>1932</v>
      </c>
      <c r="M13" s="4">
        <v>1932</v>
      </c>
      <c r="N13" s="4" t="s">
        <v>77</v>
      </c>
      <c r="O13" s="4" t="s">
        <v>32</v>
      </c>
      <c r="P13" s="4" t="s">
        <v>33</v>
      </c>
      <c r="Q13" s="4">
        <v>415605</v>
      </c>
      <c r="R13" s="8">
        <v>45177.0000115741</v>
      </c>
      <c r="S13" s="6">
        <v>45197</v>
      </c>
      <c r="T13" s="4" t="s">
        <v>34</v>
      </c>
      <c r="U13" s="4">
        <v>1932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78</v>
      </c>
      <c r="D14" s="4" t="s">
        <v>28</v>
      </c>
      <c r="E14" s="4" t="s">
        <v>29</v>
      </c>
      <c r="F14" s="6">
        <v>45179</v>
      </c>
      <c r="G14" s="6">
        <v>45182</v>
      </c>
      <c r="H14" s="4">
        <v>2</v>
      </c>
      <c r="I14" s="4">
        <v>3</v>
      </c>
      <c r="J14" s="4">
        <v>6</v>
      </c>
      <c r="K14" s="4" t="s">
        <v>30</v>
      </c>
      <c r="L14" s="4">
        <v>-1764</v>
      </c>
      <c r="M14" s="4">
        <v>-1764</v>
      </c>
      <c r="N14" s="4" t="s">
        <v>74</v>
      </c>
      <c r="O14" s="4" t="s">
        <v>32</v>
      </c>
      <c r="P14" s="4" t="s">
        <v>33</v>
      </c>
      <c r="Q14" s="4">
        <v>415605</v>
      </c>
      <c r="R14" s="8">
        <v>45177.0000115741</v>
      </c>
      <c r="S14" s="6">
        <v>45197</v>
      </c>
      <c r="T14" s="4" t="s">
        <v>34</v>
      </c>
      <c r="U14" s="4">
        <v>-1764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75</v>
      </c>
      <c r="B15" s="4" t="s">
        <v>26</v>
      </c>
      <c r="C15" s="4" t="s">
        <v>78</v>
      </c>
      <c r="D15" s="4" t="s">
        <v>28</v>
      </c>
      <c r="E15" s="4" t="s">
        <v>76</v>
      </c>
      <c r="F15" s="6">
        <v>45179</v>
      </c>
      <c r="G15" s="6">
        <v>45182</v>
      </c>
      <c r="H15" s="4">
        <v>2</v>
      </c>
      <c r="I15" s="4">
        <v>3</v>
      </c>
      <c r="J15" s="4">
        <v>6</v>
      </c>
      <c r="K15" s="4" t="s">
        <v>30</v>
      </c>
      <c r="L15" s="4">
        <v>-1932</v>
      </c>
      <c r="M15" s="4">
        <v>-1932</v>
      </c>
      <c r="N15" s="4" t="s">
        <v>77</v>
      </c>
      <c r="O15" s="4" t="s">
        <v>32</v>
      </c>
      <c r="P15" s="4" t="s">
        <v>33</v>
      </c>
      <c r="Q15" s="4">
        <v>415605</v>
      </c>
      <c r="R15" s="8">
        <v>45177.0000115741</v>
      </c>
      <c r="S15" s="6">
        <v>45197</v>
      </c>
      <c r="T15" s="4" t="s">
        <v>34</v>
      </c>
      <c r="U15" s="4">
        <v>-1932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3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hidden="1" spans="1:10">
      <c r="A2" s="5">
        <v>999225905923807</v>
      </c>
      <c r="B2" s="6">
        <v>45179</v>
      </c>
      <c r="C2" s="6">
        <v>45182</v>
      </c>
      <c r="D2" s="4">
        <v>882</v>
      </c>
      <c r="E2" s="4">
        <v>882</v>
      </c>
      <c r="F2" s="9" t="s">
        <v>80</v>
      </c>
      <c r="G2" s="4">
        <f>D2-E2</f>
        <v>0</v>
      </c>
      <c r="H2" s="4" t="str">
        <f>$H$1&amp;F2</f>
        <v>，202308081703150071</v>
      </c>
      <c r="I2" s="4" t="e">
        <f>VLOOKUP(A2,HOP!A:U,21,0)</f>
        <v>#N/A</v>
      </c>
      <c r="J2" s="4">
        <v>8.8</v>
      </c>
    </row>
    <row r="3" s="4" customFormat="1" spans="1:9">
      <c r="A3" s="5">
        <v>999226200560159</v>
      </c>
      <c r="B3" s="6">
        <v>45172</v>
      </c>
      <c r="C3" s="6">
        <v>45182</v>
      </c>
      <c r="D3" s="4">
        <v>9515</v>
      </c>
      <c r="E3" s="4">
        <v>9515</v>
      </c>
      <c r="F3" s="4">
        <v>3813770</v>
      </c>
      <c r="G3" s="4">
        <f t="shared" ref="G3:G13" si="0">D3-E3</f>
        <v>0</v>
      </c>
      <c r="H3" s="4" t="str">
        <f t="shared" ref="H3:H13" si="1">$H$1&amp;F3</f>
        <v>，3813770</v>
      </c>
      <c r="I3" s="4" t="s">
        <v>81</v>
      </c>
    </row>
    <row r="4" s="4" customFormat="1" spans="1:9">
      <c r="A4" s="5">
        <v>999226213831894</v>
      </c>
      <c r="B4" s="6">
        <v>45179</v>
      </c>
      <c r="C4" s="6">
        <v>45182</v>
      </c>
      <c r="D4" s="4">
        <v>2277</v>
      </c>
      <c r="E4" s="4" t="str">
        <f>VLOOKUP(A4,HOP!A:L,12,0)</f>
        <v>2277.00</v>
      </c>
      <c r="F4" s="4" t="str">
        <f>VLOOKUP(A4,HOP!A:C,3,0)</f>
        <v>3816376</v>
      </c>
      <c r="G4" s="4">
        <f t="shared" si="0"/>
        <v>0</v>
      </c>
      <c r="H4" s="4" t="str">
        <f t="shared" si="1"/>
        <v>，3816376</v>
      </c>
      <c r="I4" s="4" t="str">
        <f>VLOOKUP(A4,HOP!A:U,21,0)</f>
        <v>直采</v>
      </c>
    </row>
    <row r="5" s="4" customFormat="1" spans="1:9">
      <c r="A5" s="5">
        <v>999226345245558</v>
      </c>
      <c r="B5" s="6">
        <v>45178</v>
      </c>
      <c r="C5" s="6">
        <v>45182</v>
      </c>
      <c r="D5" s="4">
        <v>3204</v>
      </c>
      <c r="E5" s="4" t="str">
        <f>VLOOKUP(A5,HOP!A:L,12,0)</f>
        <v>3204.00</v>
      </c>
      <c r="F5" s="4" t="str">
        <f>VLOOKUP(A5,HOP!A:C,3,0)</f>
        <v>3834386</v>
      </c>
      <c r="G5" s="4">
        <f t="shared" si="0"/>
        <v>0</v>
      </c>
      <c r="H5" s="4" t="str">
        <f t="shared" si="1"/>
        <v>，3834386</v>
      </c>
      <c r="I5" s="4" t="str">
        <f>VLOOKUP(A5,HOP!A:U,21,0)</f>
        <v>直采</v>
      </c>
    </row>
    <row r="6" s="4" customFormat="1" spans="1:9">
      <c r="A6" s="5">
        <v>999226497666264</v>
      </c>
      <c r="B6" s="6">
        <v>45175</v>
      </c>
      <c r="C6" s="6">
        <v>45182</v>
      </c>
      <c r="D6" s="4">
        <v>5625</v>
      </c>
      <c r="E6" s="4" t="str">
        <f>VLOOKUP(A6,HOP!A:L,12,0)</f>
        <v>5625.00</v>
      </c>
      <c r="F6" s="4" t="str">
        <f>VLOOKUP(A6,HOP!A:C,3,0)</f>
        <v>3860549</v>
      </c>
      <c r="G6" s="4">
        <f t="shared" si="0"/>
        <v>0</v>
      </c>
      <c r="H6" s="4" t="str">
        <f t="shared" si="1"/>
        <v>，3860549</v>
      </c>
      <c r="I6" s="4" t="str">
        <f>VLOOKUP(A6,HOP!A:U,21,0)</f>
        <v>直采</v>
      </c>
    </row>
    <row r="7" s="4" customFormat="1" spans="1:9">
      <c r="A7" s="5">
        <v>999226500076757</v>
      </c>
      <c r="B7" s="6">
        <v>45178</v>
      </c>
      <c r="C7" s="6">
        <v>45182</v>
      </c>
      <c r="D7" s="4">
        <v>3244</v>
      </c>
      <c r="E7" s="4" t="str">
        <f>VLOOKUP(A7,HOP!A:L,12,0)</f>
        <v>3244.00</v>
      </c>
      <c r="F7" s="4" t="str">
        <f>VLOOKUP(A7,HOP!A:C,3,0)</f>
        <v>3863513</v>
      </c>
      <c r="G7" s="4">
        <f t="shared" si="0"/>
        <v>0</v>
      </c>
      <c r="H7" s="4" t="str">
        <f t="shared" si="1"/>
        <v>，3863513</v>
      </c>
      <c r="I7" s="4" t="str">
        <f>VLOOKUP(A7,HOP!A:U,21,0)</f>
        <v>直采</v>
      </c>
    </row>
    <row r="8" s="4" customFormat="1" spans="1:9">
      <c r="A8" s="5">
        <v>999226598869694</v>
      </c>
      <c r="B8" s="6">
        <v>45180</v>
      </c>
      <c r="C8" s="6">
        <v>45182</v>
      </c>
      <c r="D8" s="4">
        <v>1540</v>
      </c>
      <c r="E8" s="4" t="str">
        <f>VLOOKUP(A8,HOP!A:L,12,0)</f>
        <v>1540.00</v>
      </c>
      <c r="F8" s="4" t="str">
        <f>VLOOKUP(A8,HOP!A:C,3,0)</f>
        <v>3873834</v>
      </c>
      <c r="G8" s="4">
        <f t="shared" si="0"/>
        <v>0</v>
      </c>
      <c r="H8" s="4" t="str">
        <f t="shared" si="1"/>
        <v>，3873834</v>
      </c>
      <c r="I8" s="4" t="str">
        <f>VLOOKUP(A8,HOP!A:U,21,0)</f>
        <v>直采</v>
      </c>
    </row>
    <row r="9" s="4" customFormat="1" spans="1:9">
      <c r="A9" s="5">
        <v>999226607209397</v>
      </c>
      <c r="B9" s="6">
        <v>45179</v>
      </c>
      <c r="C9" s="6">
        <v>45182</v>
      </c>
      <c r="D9" s="4">
        <v>2310</v>
      </c>
      <c r="E9" s="4" t="str">
        <f>VLOOKUP(A9,HOP!A:L,12,0)</f>
        <v>2310.00</v>
      </c>
      <c r="F9" s="4" t="str">
        <f>VLOOKUP(A9,HOP!A:C,3,0)</f>
        <v>3877394</v>
      </c>
      <c r="G9" s="4">
        <f t="shared" si="0"/>
        <v>0</v>
      </c>
      <c r="H9" s="4" t="str">
        <f t="shared" si="1"/>
        <v>，3877394</v>
      </c>
      <c r="I9" s="4" t="str">
        <f>VLOOKUP(A9,HOP!A:U,21,0)</f>
        <v>直采</v>
      </c>
    </row>
    <row r="10" s="4" customFormat="1" spans="1:9">
      <c r="A10" s="5">
        <v>999226635459183</v>
      </c>
      <c r="B10" s="6">
        <v>45180</v>
      </c>
      <c r="C10" s="6">
        <v>45182</v>
      </c>
      <c r="D10" s="4">
        <v>1674</v>
      </c>
      <c r="E10" s="4" t="str">
        <f>VLOOKUP(A10,HOP!A:L,12,0)</f>
        <v>1674.00</v>
      </c>
      <c r="F10" s="4" t="str">
        <f>VLOOKUP(A10,HOP!A:C,3,0)</f>
        <v>3887118</v>
      </c>
      <c r="G10" s="4">
        <f t="shared" si="0"/>
        <v>0</v>
      </c>
      <c r="H10" s="4" t="str">
        <f t="shared" si="1"/>
        <v>，3887118</v>
      </c>
      <c r="I10" s="4" t="str">
        <f>VLOOKUP(A10,HOP!A:U,21,0)</f>
        <v>直采</v>
      </c>
    </row>
    <row r="11" s="4" customFormat="1" hidden="1" spans="1:10">
      <c r="A11" s="5">
        <v>999226638520475</v>
      </c>
      <c r="B11" s="6">
        <v>45180</v>
      </c>
      <c r="C11" s="6">
        <v>45182</v>
      </c>
      <c r="D11" s="4">
        <v>1764</v>
      </c>
      <c r="E11" s="4">
        <v>1764</v>
      </c>
      <c r="F11" s="9" t="s">
        <v>82</v>
      </c>
      <c r="G11" s="4">
        <f t="shared" si="0"/>
        <v>0</v>
      </c>
      <c r="H11" s="4" t="str">
        <f t="shared" si="1"/>
        <v>，202309052146330076</v>
      </c>
      <c r="I11" s="4" t="e">
        <f>VLOOKUP(A11,HOP!A:U,21,0)</f>
        <v>#N/A</v>
      </c>
      <c r="J11" s="4">
        <v>9.5</v>
      </c>
    </row>
    <row r="12" s="4" customFormat="1" hidden="1" spans="1:9">
      <c r="A12" s="5">
        <v>999226704704269</v>
      </c>
      <c r="B12" s="6">
        <v>45179</v>
      </c>
      <c r="C12" s="6">
        <v>45182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999226705148557</v>
      </c>
      <c r="B13" s="6">
        <v>45179</v>
      </c>
      <c r="C13" s="6">
        <v>45182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5" spans="4:4">
      <c r="D15" s="4">
        <f>SUM(D2:D14)</f>
        <v>32035</v>
      </c>
    </row>
    <row r="21" spans="1:4">
      <c r="A21" s="4" t="s">
        <v>83</v>
      </c>
      <c r="C21" s="4">
        <v>29389</v>
      </c>
      <c r="D21" s="4">
        <v>31433.92</v>
      </c>
    </row>
    <row r="22" spans="1:4">
      <c r="A22" s="4" t="s">
        <v>84</v>
      </c>
      <c r="C22" s="4">
        <v>2646</v>
      </c>
      <c r="D22" s="4">
        <v>2830.11</v>
      </c>
    </row>
    <row r="23" spans="1:4">
      <c r="A23" s="4" t="s">
        <v>85</v>
      </c>
      <c r="C23" s="4">
        <f>SUBTOTAL(9,C21:C22)</f>
        <v>32035</v>
      </c>
      <c r="D23" s="4">
        <f>SUBTOTAL(9,D21:D22)</f>
        <v>34264.03</v>
      </c>
    </row>
    <row r="24" spans="1:1">
      <c r="A24" s="7" t="s">
        <v>86</v>
      </c>
    </row>
  </sheetData>
  <autoFilter ref="A1:XFD24">
    <filterColumn colId="3">
      <filters blank="1">
        <filter val="1540"/>
        <filter val="2310"/>
        <filter val="882"/>
        <filter val="1674"/>
        <filter val="1764"/>
        <filter val="3204"/>
        <filter val="3244"/>
        <filter val="5625"/>
        <filter val="9515"/>
        <filter val="32035"/>
        <filter val="2277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999226635459183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81</v>
      </c>
      <c r="V2" s="1" t="s">
        <v>122</v>
      </c>
    </row>
    <row r="3" s="1" customFormat="1" spans="1:22">
      <c r="A3" s="3">
        <v>999226607209397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111</v>
      </c>
      <c r="H3" s="1" t="s">
        <v>112</v>
      </c>
      <c r="I3" s="1" t="s">
        <v>128</v>
      </c>
      <c r="J3" s="1" t="s">
        <v>114</v>
      </c>
      <c r="K3" s="1" t="s">
        <v>128</v>
      </c>
      <c r="L3" s="1" t="s">
        <v>128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129</v>
      </c>
      <c r="S3" s="1" t="s">
        <v>120</v>
      </c>
      <c r="T3" s="1" t="s">
        <v>121</v>
      </c>
      <c r="U3" s="1" t="s">
        <v>81</v>
      </c>
      <c r="V3" s="1" t="s">
        <v>122</v>
      </c>
    </row>
    <row r="4" s="1" customFormat="1" spans="1:22">
      <c r="A4" s="3">
        <v>999226598869694</v>
      </c>
      <c r="B4" s="1" t="s">
        <v>130</v>
      </c>
      <c r="C4" s="1" t="s">
        <v>131</v>
      </c>
      <c r="D4" s="1" t="s">
        <v>125</v>
      </c>
      <c r="E4" s="1" t="s">
        <v>132</v>
      </c>
      <c r="F4" s="1" t="s">
        <v>110</v>
      </c>
      <c r="G4" s="1" t="s">
        <v>111</v>
      </c>
      <c r="H4" s="1" t="s">
        <v>112</v>
      </c>
      <c r="I4" s="1" t="s">
        <v>133</v>
      </c>
      <c r="J4" s="1" t="s">
        <v>114</v>
      </c>
      <c r="K4" s="1" t="s">
        <v>133</v>
      </c>
      <c r="L4" s="1" t="s">
        <v>133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134</v>
      </c>
      <c r="S4" s="1" t="s">
        <v>120</v>
      </c>
      <c r="T4" s="1" t="s">
        <v>121</v>
      </c>
      <c r="U4" s="1" t="s">
        <v>81</v>
      </c>
      <c r="V4" s="1" t="s">
        <v>122</v>
      </c>
    </row>
    <row r="5" s="1" customFormat="1" spans="1:22">
      <c r="A5" s="3">
        <v>999226500076757</v>
      </c>
      <c r="B5" s="1" t="s">
        <v>135</v>
      </c>
      <c r="C5" s="1" t="s">
        <v>136</v>
      </c>
      <c r="D5" s="1" t="s">
        <v>125</v>
      </c>
      <c r="E5" s="1" t="s">
        <v>137</v>
      </c>
      <c r="F5" s="1" t="s">
        <v>138</v>
      </c>
      <c r="G5" s="1" t="s">
        <v>111</v>
      </c>
      <c r="H5" s="1" t="s">
        <v>112</v>
      </c>
      <c r="I5" s="1" t="s">
        <v>139</v>
      </c>
      <c r="J5" s="1" t="s">
        <v>114</v>
      </c>
      <c r="K5" s="1" t="s">
        <v>139</v>
      </c>
      <c r="L5" s="1" t="s">
        <v>139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140</v>
      </c>
      <c r="S5" s="1" t="s">
        <v>120</v>
      </c>
      <c r="T5" s="1" t="s">
        <v>121</v>
      </c>
      <c r="U5" s="1" t="s">
        <v>81</v>
      </c>
      <c r="V5" s="1" t="s">
        <v>122</v>
      </c>
    </row>
    <row r="6" s="1" customFormat="1" spans="1:22">
      <c r="A6" s="3">
        <v>999226497666264</v>
      </c>
      <c r="B6" s="1" t="s">
        <v>141</v>
      </c>
      <c r="C6" s="1" t="s">
        <v>142</v>
      </c>
      <c r="D6" s="1" t="s">
        <v>125</v>
      </c>
      <c r="E6" s="1" t="s">
        <v>143</v>
      </c>
      <c r="F6" s="1" t="s">
        <v>144</v>
      </c>
      <c r="G6" s="1" t="s">
        <v>111</v>
      </c>
      <c r="H6" s="1" t="s">
        <v>112</v>
      </c>
      <c r="I6" s="1" t="s">
        <v>145</v>
      </c>
      <c r="J6" s="1" t="s">
        <v>114</v>
      </c>
      <c r="K6" s="1" t="s">
        <v>145</v>
      </c>
      <c r="L6" s="1" t="s">
        <v>145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146</v>
      </c>
      <c r="S6" s="1" t="s">
        <v>120</v>
      </c>
      <c r="T6" s="1" t="s">
        <v>121</v>
      </c>
      <c r="U6" s="1" t="s">
        <v>81</v>
      </c>
      <c r="V6" s="1" t="s">
        <v>122</v>
      </c>
    </row>
    <row r="7" s="1" customFormat="1" spans="1:22">
      <c r="A7" s="3">
        <v>999226345245558</v>
      </c>
      <c r="B7" s="1" t="s">
        <v>147</v>
      </c>
      <c r="C7" s="1" t="s">
        <v>148</v>
      </c>
      <c r="D7" s="1" t="s">
        <v>125</v>
      </c>
      <c r="E7" s="1" t="s">
        <v>149</v>
      </c>
      <c r="F7" s="1" t="s">
        <v>138</v>
      </c>
      <c r="G7" s="1" t="s">
        <v>111</v>
      </c>
      <c r="H7" s="1" t="s">
        <v>112</v>
      </c>
      <c r="I7" s="1" t="s">
        <v>150</v>
      </c>
      <c r="J7" s="1" t="s">
        <v>114</v>
      </c>
      <c r="K7" s="1" t="s">
        <v>150</v>
      </c>
      <c r="L7" s="1" t="s">
        <v>150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118</v>
      </c>
      <c r="R7" s="1" t="s">
        <v>151</v>
      </c>
      <c r="S7" s="1" t="s">
        <v>120</v>
      </c>
      <c r="T7" s="1" t="s">
        <v>121</v>
      </c>
      <c r="U7" s="1" t="s">
        <v>81</v>
      </c>
      <c r="V7" s="1" t="s">
        <v>122</v>
      </c>
    </row>
    <row r="8" s="1" customFormat="1" spans="1:22">
      <c r="A8" s="3">
        <v>999226213831894</v>
      </c>
      <c r="B8" s="1" t="s">
        <v>152</v>
      </c>
      <c r="C8" s="1" t="s">
        <v>153</v>
      </c>
      <c r="D8" s="1" t="s">
        <v>125</v>
      </c>
      <c r="E8" s="1" t="s">
        <v>154</v>
      </c>
      <c r="F8" s="1" t="s">
        <v>127</v>
      </c>
      <c r="G8" s="1" t="s">
        <v>111</v>
      </c>
      <c r="H8" s="1" t="s">
        <v>112</v>
      </c>
      <c r="I8" s="1" t="s">
        <v>155</v>
      </c>
      <c r="J8" s="1" t="s">
        <v>114</v>
      </c>
      <c r="K8" s="1" t="s">
        <v>155</v>
      </c>
      <c r="L8" s="1" t="s">
        <v>155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156</v>
      </c>
      <c r="S8" s="1" t="s">
        <v>120</v>
      </c>
      <c r="T8" s="1" t="s">
        <v>121</v>
      </c>
      <c r="U8" s="1" t="s">
        <v>81</v>
      </c>
      <c r="V8" s="1" t="s">
        <v>122</v>
      </c>
    </row>
    <row r="9" s="1" customFormat="1" spans="1:22">
      <c r="A9" s="1" t="s">
        <v>157</v>
      </c>
      <c r="B9" s="1" t="s">
        <v>152</v>
      </c>
      <c r="C9" s="1" t="s">
        <v>158</v>
      </c>
      <c r="D9" s="1" t="s">
        <v>159</v>
      </c>
      <c r="E9" s="1" t="s">
        <v>39</v>
      </c>
      <c r="F9" s="1" t="s">
        <v>123</v>
      </c>
      <c r="G9" s="1" t="s">
        <v>111</v>
      </c>
      <c r="H9" s="1" t="s">
        <v>112</v>
      </c>
      <c r="I9" s="1" t="s">
        <v>160</v>
      </c>
      <c r="J9" s="1" t="s">
        <v>114</v>
      </c>
      <c r="K9" s="1" t="s">
        <v>160</v>
      </c>
      <c r="L9" s="1" t="s">
        <v>160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118</v>
      </c>
      <c r="R9" s="1" t="s">
        <v>161</v>
      </c>
      <c r="S9" s="1" t="s">
        <v>120</v>
      </c>
      <c r="T9" s="1" t="s">
        <v>121</v>
      </c>
      <c r="U9" s="1" t="s">
        <v>81</v>
      </c>
      <c r="V9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