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<sst xmlns="http://schemas.openxmlformats.org/spreadsheetml/2006/main" count="423" uniqueCount="173">
  <si>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</si>
  <si>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</si>
  <si>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</si>
  <si>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</si>
  <si>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</si>
  <si>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</si>
  <si>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</si>
  <si>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</si>
  <si>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</si>
  <si>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</si>
  <si>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</si>
  <si>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</si>
  <si>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</si>
  <si>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</si>
  <si>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</si>
  <si>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</si>
  <si>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</si>
  <si>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</si>
  <si>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</si>
  <si>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</si>
  <si>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</si>
  <si>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</si>
  <si>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</si>
  <si>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</si>
  <si>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</si>
  <si>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999226195020667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</si>
  <si>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</si>
  <si>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</si>
  <si>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</si>
  <si>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</si>
  <si>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</si>
  <si>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Sun/Xiaofang</t>
  </si>
  <si>
    <t>CA363231008CNY</t>
  </si>
  <si>
    <t>未提现</t>
  </si>
  <si>
    <t>携程开票</t>
  </si>
  <si>
    <t xml:space="preserve">3811897	</t>
  </si>
  <si>
    <t xml:space="preserve">	</t>
  </si>
  <si>
    <t xml:space="preserve">999226485966427	</t>
  </si>
  <si>
    <t>[香港]香港都会海逸酒店(Harbour Plaza Metropolis)(5347164)</t>
  </si>
  <si>
    <t>高级房(至少提前7天预订)(至少连住2晚及以上)&lt;双人入住&gt;&lt;内宾&gt;&lt;无早&gt;</t>
  </si>
  <si>
    <t>LIU/YING,WANG/XIEXIN</t>
  </si>
  <si>
    <t xml:space="preserve">3849631	</t>
  </si>
  <si>
    <t xml:space="preserve">6287206	</t>
  </si>
  <si>
    <t xml:space="preserve">999226491971589	</t>
  </si>
  <si>
    <t>WANG/YAN,CHEN/Jing</t>
  </si>
  <si>
    <t xml:space="preserve">3853469	</t>
  </si>
  <si>
    <t xml:space="preserve">26496050587	</t>
  </si>
  <si>
    <t>LI/SIQI</t>
  </si>
  <si>
    <t xml:space="preserve">3858900	</t>
  </si>
  <si>
    <t xml:space="preserve">6288134	</t>
  </si>
  <si>
    <t xml:space="preserve">999226498259811	</t>
  </si>
  <si>
    <t>YU/WENXIU,QIAO/FANGFANG</t>
  </si>
  <si>
    <t xml:space="preserve">3861336	</t>
  </si>
  <si>
    <t xml:space="preserve">6288672	</t>
  </si>
  <si>
    <t xml:space="preserve">999226604946087	</t>
  </si>
  <si>
    <t>ZHENG/LIQING</t>
  </si>
  <si>
    <t xml:space="preserve">3876088	</t>
  </si>
  <si>
    <t xml:space="preserve">#6290920	</t>
  </si>
  <si>
    <t xml:space="preserve">999226606644430	</t>
  </si>
  <si>
    <t>ZHANG/XUANYI,WANG/LINNA</t>
  </si>
  <si>
    <t xml:space="preserve">3877005	</t>
  </si>
  <si>
    <t xml:space="preserve">6291070	</t>
  </si>
  <si>
    <t xml:space="preserve">26730052423	</t>
  </si>
  <si>
    <t>Liu/Zheng</t>
  </si>
  <si>
    <t xml:space="preserve">3907911	</t>
  </si>
  <si>
    <t xml:space="preserve">999226737132845	</t>
  </si>
  <si>
    <t>园景客房&lt;提前7天预订特价&gt;(至少连住2晚及以上)&lt;双人入住&gt;&lt;内宾&gt;&lt;无早&gt;</t>
  </si>
  <si>
    <t>LIN/SIYING,FENG/YANG</t>
  </si>
  <si>
    <t xml:space="preserve">3912249	</t>
  </si>
  <si>
    <t xml:space="preserve">999226782816635	</t>
  </si>
  <si>
    <t>[香港]香港港岛海逸君绰酒店(Harbour Grand Hong Kong)(17081023)</t>
  </si>
  <si>
    <t>高级海景客房(至少连住2晚及以上)&lt;特惠专享&gt;&lt;双人入住&gt;&lt;内宾&gt;&lt;无早&gt;</t>
  </si>
  <si>
    <t>GAO/NINGFANG,GAO/QIHAN</t>
  </si>
  <si>
    <t xml:space="preserve">3932217	</t>
  </si>
  <si>
    <t xml:space="preserve">3219024	</t>
  </si>
  <si>
    <t xml:space="preserve">999226852496862	</t>
  </si>
  <si>
    <t>[梅州]梅州麓湖山酒店(67856423)</t>
  </si>
  <si>
    <t>标准双床房&lt;双人入住&gt;&lt;升级特惠&gt;&lt;双早&gt;&lt;日历房套餐高价值&gt;&lt;新酒店礼盒&gt;</t>
  </si>
  <si>
    <t>金文花</t>
  </si>
  <si>
    <t xml:space="preserve">3062673	</t>
  </si>
  <si>
    <t xml:space="preserve">999226909557042	</t>
  </si>
  <si>
    <t>[梅州]梅州昌盛豪生大酒店(45834822)</t>
  </si>
  <si>
    <t>柚见汝——非遗大床房&lt;超值特惠&gt;&lt;双人入住&gt;&lt;双早&gt;</t>
  </si>
  <si>
    <t>曾荧儿</t>
  </si>
  <si>
    <t>取消</t>
  </si>
  <si>
    <t>，</t>
  </si>
  <si>
    <t>202309201459450021</t>
  </si>
  <si>
    <t>A231008092349481</t>
  </si>
  <si>
    <t>房集：i231008092211 245元</t>
  </si>
  <si>
    <t>CNY / HKD 当前参考汇率: 1.071360563</t>
  </si>
  <si>
    <t>总计：32329 CNY/
34636.02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</si>
  <si>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</si>
  <si>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</si>
  <si>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</si>
  <si>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</si>
  <si>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</si>
  <si>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</si>
  <si>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</si>
  <si>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</si>
  <si>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</si>
  <si>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</si>
  <si>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</si>
  <si>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</si>
  <si>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</si>
  <si>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</si>
  <si>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</si>
  <si>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</si>
  <si>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</si>
  <si>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</si>
  <si>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</si>
  <si>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2023-09-14</t>
  </si>
  <si>
    <t>3932217</t>
  </si>
  <si>
    <t>香港港岛海逸君绰酒店</t>
  </si>
  <si>
    <t>GAO NINGFANG,GAO QIHAN</t>
  </si>
  <si>
    <t>2023-09-21</t>
  </si>
  <si>
    <t>2023-09-23</t>
  </si>
  <si>
    <t>退房日周结</t>
  </si>
  <si>
    <t>2673.00</t>
  </si>
  <si>
    <t>RMB</t>
  </si>
  <si>
    <t>0</t>
  </si>
  <si>
    <t>0.00</t>
  </si>
  <si>
    <t>携程国内直连(DD)</t>
  </si>
  <si>
    <t>01.011249</t>
  </si>
  <si>
    <t>2023-09-15 16:33:56</t>
  </si>
  <si>
    <t>否</t>
  </si>
  <si>
    <t>汇智国际旅游发展有限公司</t>
  </si>
  <si>
    <t>直采</t>
  </si>
  <si>
    <t>中国</t>
  </si>
  <si>
    <t>2023-09-10</t>
  </si>
  <si>
    <t>3912249</t>
  </si>
  <si>
    <t>香港九龙海逸君绰酒店</t>
  </si>
  <si>
    <t>LIN SIYING,FENG YANG</t>
  </si>
  <si>
    <t>2538.00</t>
  </si>
  <si>
    <t>2023-09-11 15:23:35</t>
  </si>
  <si>
    <t>3907911</t>
  </si>
  <si>
    <t>香港都会海逸酒店</t>
  </si>
  <si>
    <t>Liu Zheng</t>
  </si>
  <si>
    <t>2023-09-17</t>
  </si>
  <si>
    <t>5855.00</t>
  </si>
  <si>
    <t>2023-09-11 11:27:49</t>
  </si>
  <si>
    <t>2023-09-03</t>
  </si>
  <si>
    <t>3877005</t>
  </si>
  <si>
    <t>ZHANG XUANYI,WANG LINNA</t>
  </si>
  <si>
    <t>2164.00</t>
  </si>
  <si>
    <t>2023-09-03 19:12:28</t>
  </si>
  <si>
    <t>3876088</t>
  </si>
  <si>
    <t>ZHENG LIQING</t>
  </si>
  <si>
    <t>2023-09-03 17:44:08</t>
  </si>
  <si>
    <t>2023-08-31</t>
  </si>
  <si>
    <t>3861336</t>
  </si>
  <si>
    <t>YU WENXIU,QIAO FANGFANG</t>
  </si>
  <si>
    <t>2023-09-20</t>
  </si>
  <si>
    <t>3213.00</t>
  </si>
  <si>
    <t>2023-09-01 13:05:54</t>
  </si>
  <si>
    <t>2023-08-30</t>
  </si>
  <si>
    <t>3858900</t>
  </si>
  <si>
    <t>LI SIQI</t>
  </si>
  <si>
    <t>5802.00</t>
  </si>
  <si>
    <t>2023-08-31 14:59:02</t>
  </si>
  <si>
    <t>2023-08-29</t>
  </si>
  <si>
    <t>3853469</t>
  </si>
  <si>
    <t>WANG YAN,CHEN Jing</t>
  </si>
  <si>
    <t>2142.00</t>
  </si>
  <si>
    <t>2023-08-29 17:31:12</t>
  </si>
  <si>
    <t>2023-08-28</t>
  </si>
  <si>
    <t>3849631</t>
  </si>
  <si>
    <t>LIU YING,WANG XIEXIN</t>
  </si>
  <si>
    <t>2023-08-29 13:24:34</t>
  </si>
  <si>
    <t>2023-08-21</t>
  </si>
  <si>
    <t>3811897</t>
  </si>
  <si>
    <t>Sun Xiaofang</t>
  </si>
  <si>
    <t>3391.00</t>
  </si>
  <si>
    <t>2023-08-21 14:16:54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</si>
</sst>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133350</xdr:colOff>
      <xdr:row>56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9347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45189</v>
      </c>
      <c r="G2" s="6">
        <v>45192</v>
      </c>
      <c r="H2" s="4">
        <v>1</v>
      </c>
      <c r="I2" s="4">
        <v>3</v>
      </c>
      <c r="J2" s="4">
        <v>3</v>
      </c>
      <c r="K2" s="4" t="s">
        <v>30</v>
      </c>
      <c r="L2" s="4">
        <v>3391</v>
      </c>
      <c r="M2" s="4">
        <v>3391</v>
      </c>
      <c r="N2" s="4" t="s">
        <v>31</v>
      </c>
      <c r="O2" s="4" t="s">
        <v>32</v>
      </c>
      <c r="P2" s="4" t="s">
        <v>33</v>
      </c>
      <c r="Q2" s="4">
        <v>0</v>
      </c>
      <c r="R2" s="8">
        <v>45159.0000115741</v>
      </c>
      <c r="S2" s="6">
        <v>45207</v>
      </c>
      <c r="T2" s="4" t="s">
        <v>34</v>
      </c>
      <c r="U2" s="4">
        <v>3391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45190</v>
      </c>
      <c r="G3" s="6">
        <v>45192</v>
      </c>
      <c r="H3" s="4">
        <v>1</v>
      </c>
      <c r="I3" s="4">
        <v>2</v>
      </c>
      <c r="J3" s="4">
        <v>2</v>
      </c>
      <c r="K3" s="4" t="s">
        <v>30</v>
      </c>
      <c r="L3" s="4">
        <v>2142</v>
      </c>
      <c r="M3" s="4">
        <v>2142</v>
      </c>
      <c r="N3" s="4" t="s">
        <v>40</v>
      </c>
      <c r="O3" s="4" t="s">
        <v>32</v>
      </c>
      <c r="P3" s="4" t="s">
        <v>33</v>
      </c>
      <c r="Q3" s="4">
        <v>0</v>
      </c>
      <c r="R3" s="8">
        <v>45166.0000115741</v>
      </c>
      <c r="S3" s="6">
        <v>45207</v>
      </c>
      <c r="T3" s="4" t="s">
        <v>34</v>
      </c>
      <c r="U3" s="4">
        <v>2142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45190</v>
      </c>
      <c r="G4" s="6">
        <v>45192</v>
      </c>
      <c r="H4" s="4">
        <v>1</v>
      </c>
      <c r="I4" s="4">
        <v>2</v>
      </c>
      <c r="J4" s="4">
        <v>2</v>
      </c>
      <c r="K4" s="4" t="s">
        <v>30</v>
      </c>
      <c r="L4" s="4">
        <v>2142</v>
      </c>
      <c r="M4" s="4">
        <v>2142</v>
      </c>
      <c r="N4" s="4" t="s">
        <v>44</v>
      </c>
      <c r="O4" s="4" t="s">
        <v>32</v>
      </c>
      <c r="P4" s="4" t="s">
        <v>33</v>
      </c>
      <c r="Q4" s="4">
        <v>0</v>
      </c>
      <c r="R4" s="8">
        <v>45167.0000115741</v>
      </c>
      <c r="S4" s="6">
        <v>45207</v>
      </c>
      <c r="T4" s="4" t="s">
        <v>34</v>
      </c>
      <c r="U4" s="4">
        <v>2142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45186</v>
      </c>
      <c r="G5" s="6">
        <v>45192</v>
      </c>
      <c r="H5" s="4">
        <v>1</v>
      </c>
      <c r="I5" s="4">
        <v>6</v>
      </c>
      <c r="J5" s="4">
        <v>6</v>
      </c>
      <c r="K5" s="4" t="s">
        <v>30</v>
      </c>
      <c r="L5" s="4">
        <v>5802</v>
      </c>
      <c r="M5" s="4">
        <v>5802</v>
      </c>
      <c r="N5" s="4" t="s">
        <v>47</v>
      </c>
      <c r="O5" s="4" t="s">
        <v>32</v>
      </c>
      <c r="P5" s="4" t="s">
        <v>33</v>
      </c>
      <c r="Q5" s="4">
        <v>0</v>
      </c>
      <c r="R5" s="8">
        <v>45168</v>
      </c>
      <c r="S5" s="6">
        <v>45207</v>
      </c>
      <c r="T5" s="4" t="s">
        <v>34</v>
      </c>
      <c r="U5" s="4">
        <v>5802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45189</v>
      </c>
      <c r="G6" s="6">
        <v>45192</v>
      </c>
      <c r="H6" s="4">
        <v>1</v>
      </c>
      <c r="I6" s="4">
        <v>3</v>
      </c>
      <c r="J6" s="4">
        <v>3</v>
      </c>
      <c r="K6" s="4" t="s">
        <v>30</v>
      </c>
      <c r="L6" s="4">
        <v>3213</v>
      </c>
      <c r="M6" s="4">
        <v>3213</v>
      </c>
      <c r="N6" s="4" t="s">
        <v>51</v>
      </c>
      <c r="O6" s="4" t="s">
        <v>32</v>
      </c>
      <c r="P6" s="4" t="s">
        <v>33</v>
      </c>
      <c r="Q6" s="4">
        <v>0</v>
      </c>
      <c r="R6" s="8">
        <v>45169</v>
      </c>
      <c r="S6" s="6">
        <v>45207</v>
      </c>
      <c r="T6" s="4" t="s">
        <v>34</v>
      </c>
      <c r="U6" s="4">
        <v>3213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45190</v>
      </c>
      <c r="G7" s="6">
        <v>45192</v>
      </c>
      <c r="H7" s="4">
        <v>1</v>
      </c>
      <c r="I7" s="4">
        <v>2</v>
      </c>
      <c r="J7" s="4">
        <v>2</v>
      </c>
      <c r="K7" s="4" t="s">
        <v>30</v>
      </c>
      <c r="L7" s="4">
        <v>2164</v>
      </c>
      <c r="M7" s="4">
        <v>2164</v>
      </c>
      <c r="N7" s="4" t="s">
        <v>55</v>
      </c>
      <c r="O7" s="4" t="s">
        <v>32</v>
      </c>
      <c r="P7" s="4" t="s">
        <v>33</v>
      </c>
      <c r="Q7" s="4">
        <v>0</v>
      </c>
      <c r="R7" s="8">
        <v>45172.0000115741</v>
      </c>
      <c r="S7" s="6">
        <v>45207</v>
      </c>
      <c r="T7" s="4" t="s">
        <v>34</v>
      </c>
      <c r="U7" s="4">
        <v>2164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45190</v>
      </c>
      <c r="G8" s="6">
        <v>45192</v>
      </c>
      <c r="H8" s="4">
        <v>1</v>
      </c>
      <c r="I8" s="4">
        <v>2</v>
      </c>
      <c r="J8" s="4">
        <v>2</v>
      </c>
      <c r="K8" s="4" t="s">
        <v>30</v>
      </c>
      <c r="L8" s="4">
        <v>2164</v>
      </c>
      <c r="M8" s="4">
        <v>2164</v>
      </c>
      <c r="N8" s="4" t="s">
        <v>59</v>
      </c>
      <c r="O8" s="4" t="s">
        <v>32</v>
      </c>
      <c r="P8" s="4" t="s">
        <v>33</v>
      </c>
      <c r="Q8" s="4">
        <v>0</v>
      </c>
      <c r="R8" s="8">
        <v>45172</v>
      </c>
      <c r="S8" s="6">
        <v>45207</v>
      </c>
      <c r="T8" s="4" t="s">
        <v>34</v>
      </c>
      <c r="U8" s="4">
        <v>2164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45186</v>
      </c>
      <c r="G9" s="6">
        <v>45192</v>
      </c>
      <c r="H9" s="4">
        <v>1</v>
      </c>
      <c r="I9" s="4">
        <v>6</v>
      </c>
      <c r="J9" s="4">
        <v>6</v>
      </c>
      <c r="K9" s="4" t="s">
        <v>30</v>
      </c>
      <c r="L9" s="4">
        <v>5855</v>
      </c>
      <c r="M9" s="4">
        <v>5855</v>
      </c>
      <c r="N9" s="4" t="s">
        <v>63</v>
      </c>
      <c r="O9" s="4" t="s">
        <v>32</v>
      </c>
      <c r="P9" s="4" t="s">
        <v>33</v>
      </c>
      <c r="Q9" s="4">
        <v>0</v>
      </c>
      <c r="R9" s="8">
        <v>45179</v>
      </c>
      <c r="S9" s="6">
        <v>45207</v>
      </c>
      <c r="T9" s="4" t="s">
        <v>34</v>
      </c>
      <c r="U9" s="4">
        <v>5855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28</v>
      </c>
      <c r="E10" s="4" t="s">
        <v>66</v>
      </c>
      <c r="F10" s="6">
        <v>45190</v>
      </c>
      <c r="G10" s="6">
        <v>45192</v>
      </c>
      <c r="H10" s="4">
        <v>1</v>
      </c>
      <c r="I10" s="4">
        <v>2</v>
      </c>
      <c r="J10" s="4">
        <v>2</v>
      </c>
      <c r="K10" s="4" t="s">
        <v>30</v>
      </c>
      <c r="L10" s="4">
        <v>2538</v>
      </c>
      <c r="M10" s="4">
        <v>2538</v>
      </c>
      <c r="N10" s="4" t="s">
        <v>67</v>
      </c>
      <c r="O10" s="4" t="s">
        <v>32</v>
      </c>
      <c r="P10" s="4" t="s">
        <v>33</v>
      </c>
      <c r="Q10" s="4">
        <v>0</v>
      </c>
      <c r="R10" s="8">
        <v>45179</v>
      </c>
      <c r="S10" s="6">
        <v>45207</v>
      </c>
      <c r="T10" s="4" t="s">
        <v>34</v>
      </c>
      <c r="U10" s="4">
        <v>2538</v>
      </c>
      <c r="V10" s="4">
        <v>0</v>
      </c>
      <c r="W10" s="4">
        <v>0</v>
      </c>
      <c r="X10" s="4" t="s">
        <v>68</v>
      </c>
      <c r="Y10" s="4" t="s">
        <v>36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45190</v>
      </c>
      <c r="G11" s="6">
        <v>45192</v>
      </c>
      <c r="H11" s="4">
        <v>1</v>
      </c>
      <c r="I11" s="4">
        <v>2</v>
      </c>
      <c r="J11" s="4">
        <v>2</v>
      </c>
      <c r="K11" s="4" t="s">
        <v>30</v>
      </c>
      <c r="L11" s="4">
        <v>2673</v>
      </c>
      <c r="M11" s="4">
        <v>2673</v>
      </c>
      <c r="N11" s="4" t="s">
        <v>72</v>
      </c>
      <c r="O11" s="4" t="s">
        <v>32</v>
      </c>
      <c r="P11" s="4" t="s">
        <v>33</v>
      </c>
      <c r="Q11" s="4">
        <v>0</v>
      </c>
      <c r="R11" s="8">
        <v>45183</v>
      </c>
      <c r="S11" s="6">
        <v>45207</v>
      </c>
      <c r="T11" s="4" t="s">
        <v>34</v>
      </c>
      <c r="U11" s="4">
        <v>2673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45191</v>
      </c>
      <c r="G12" s="6">
        <v>45192</v>
      </c>
      <c r="H12" s="4">
        <v>1</v>
      </c>
      <c r="I12" s="4">
        <v>1</v>
      </c>
      <c r="J12" s="4">
        <v>1</v>
      </c>
      <c r="K12" s="4" t="s">
        <v>30</v>
      </c>
      <c r="L12" s="4">
        <v>245</v>
      </c>
      <c r="M12" s="4">
        <v>245</v>
      </c>
      <c r="N12" s="4" t="s">
        <v>78</v>
      </c>
      <c r="O12" s="4" t="s">
        <v>32</v>
      </c>
      <c r="P12" s="4" t="s">
        <v>33</v>
      </c>
      <c r="Q12" s="4">
        <v>0</v>
      </c>
      <c r="R12" s="8">
        <v>45189</v>
      </c>
      <c r="S12" s="6">
        <v>45207</v>
      </c>
      <c r="T12" s="4" t="s">
        <v>34</v>
      </c>
      <c r="U12" s="4">
        <v>245</v>
      </c>
      <c r="V12" s="4">
        <v>0</v>
      </c>
      <c r="W12" s="4">
        <v>0</v>
      </c>
      <c r="X12" s="4" t="s">
        <v>36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45191</v>
      </c>
      <c r="G13" s="6">
        <v>45192</v>
      </c>
      <c r="H13" s="4">
        <v>1</v>
      </c>
      <c r="I13" s="4">
        <v>1</v>
      </c>
      <c r="J13" s="4">
        <v>1</v>
      </c>
      <c r="K13" s="4" t="s">
        <v>30</v>
      </c>
      <c r="L13" s="4">
        <v>490</v>
      </c>
      <c r="M13" s="4">
        <v>490</v>
      </c>
      <c r="N13" s="4" t="s">
        <v>83</v>
      </c>
      <c r="O13" s="4" t="s">
        <v>32</v>
      </c>
      <c r="P13" s="4" t="s">
        <v>33</v>
      </c>
      <c r="Q13" s="4">
        <v>0</v>
      </c>
      <c r="R13" s="8">
        <v>45191</v>
      </c>
      <c r="S13" s="6">
        <v>45207</v>
      </c>
      <c r="T13" s="4" t="s">
        <v>34</v>
      </c>
      <c r="U13" s="4">
        <v>490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80</v>
      </c>
      <c r="B14" s="4" t="s">
        <v>26</v>
      </c>
      <c r="C14" s="4" t="s">
        <v>84</v>
      </c>
      <c r="D14" s="4" t="s">
        <v>81</v>
      </c>
      <c r="E14" s="4" t="s">
        <v>82</v>
      </c>
      <c r="F14" s="6">
        <v>45191</v>
      </c>
      <c r="G14" s="6">
        <v>45192</v>
      </c>
      <c r="H14" s="4">
        <v>1</v>
      </c>
      <c r="I14" s="4">
        <v>1</v>
      </c>
      <c r="J14" s="4">
        <v>1</v>
      </c>
      <c r="K14" s="4" t="s">
        <v>30</v>
      </c>
      <c r="L14" s="4">
        <v>-490</v>
      </c>
      <c r="M14" s="4">
        <v>-490</v>
      </c>
      <c r="N14" s="4" t="s">
        <v>83</v>
      </c>
      <c r="O14" s="4" t="s">
        <v>32</v>
      </c>
      <c r="P14" s="4" t="s">
        <v>33</v>
      </c>
      <c r="Q14" s="4">
        <v>0</v>
      </c>
      <c r="R14" s="8">
        <v>45191</v>
      </c>
      <c r="S14" s="6">
        <v>45207</v>
      </c>
      <c r="T14" s="4" t="s">
        <v>34</v>
      </c>
      <c r="U14" s="4">
        <v>-490</v>
      </c>
      <c r="V14" s="4">
        <v>0</v>
      </c>
      <c r="W14" s="4">
        <v>0</v>
      </c>
      <c r="X14" s="4" t="s">
        <v>36</v>
      </c>
      <c r="Y1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20" sqref="A20:D2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5">
        <v>999226195020667</v>
      </c>
      <c r="B2" s="6">
        <v>45189</v>
      </c>
      <c r="C2" s="6">
        <v>45192</v>
      </c>
      <c r="D2" s="4">
        <v>3391</v>
      </c>
      <c r="E2" s="4" t="str">
        <f>VLOOKUP(A2,HOP!A:L,12,0)</f>
        <v>3391.00</v>
      </c>
      <c r="F2" s="4" t="str">
        <f>VLOOKUP(A2,HOP!A:C,3,0)</f>
        <v>3811897</v>
      </c>
      <c r="G2" s="4">
        <f>D2-E2</f>
        <v>0</v>
      </c>
      <c r="H2" s="4" t="str">
        <f>$H$1&amp;F2</f>
        <v>，3811897</v>
      </c>
      <c r="I2" s="4" t="str">
        <f>VLOOKUP(A2,HOP!A:U,21,0)</f>
        <v>直采</v>
      </c>
    </row>
    <row r="3" s="4" customFormat="1" spans="1:9">
      <c r="A3" s="5">
        <v>999226485966427</v>
      </c>
      <c r="B3" s="6">
        <v>45190</v>
      </c>
      <c r="C3" s="6">
        <v>45192</v>
      </c>
      <c r="D3" s="4">
        <v>2142</v>
      </c>
      <c r="E3" s="4" t="str">
        <f>VLOOKUP(A3,HOP!A:L,12,0)</f>
        <v>2142.00</v>
      </c>
      <c r="F3" s="4" t="str">
        <f>VLOOKUP(A3,HOP!A:C,3,0)</f>
        <v>3849631</v>
      </c>
      <c r="G3" s="4">
        <f t="shared" ref="G3:G13" si="0">D3-E3</f>
        <v>0</v>
      </c>
      <c r="H3" s="4" t="str">
        <f t="shared" ref="H3:H13" si="1">$H$1&amp;F3</f>
        <v>，3849631</v>
      </c>
      <c r="I3" s="4" t="str">
        <f>VLOOKUP(A3,HOP!A:U,21,0)</f>
        <v>直采</v>
      </c>
    </row>
    <row r="4" s="4" customFormat="1" spans="1:9">
      <c r="A4" s="5">
        <v>999226491971589</v>
      </c>
      <c r="B4" s="6">
        <v>45190</v>
      </c>
      <c r="C4" s="6">
        <v>45192</v>
      </c>
      <c r="D4" s="4">
        <v>2142</v>
      </c>
      <c r="E4" s="4" t="str">
        <f>VLOOKUP(A4,HOP!A:L,12,0)</f>
        <v>2142.00</v>
      </c>
      <c r="F4" s="4" t="str">
        <f>VLOOKUP(A4,HOP!A:C,3,0)</f>
        <v>3853469</v>
      </c>
      <c r="G4" s="4">
        <f t="shared" si="0"/>
        <v>0</v>
      </c>
      <c r="H4" s="4" t="str">
        <f t="shared" si="1"/>
        <v>，3853469</v>
      </c>
      <c r="I4" s="4" t="str">
        <f>VLOOKUP(A4,HOP!A:U,21,0)</f>
        <v>直采</v>
      </c>
    </row>
    <row r="5" s="4" customFormat="1" spans="1:9">
      <c r="A5" s="5">
        <v>26496050587</v>
      </c>
      <c r="B5" s="6">
        <v>45186</v>
      </c>
      <c r="C5" s="6">
        <v>45192</v>
      </c>
      <c r="D5" s="4">
        <v>5802</v>
      </c>
      <c r="E5" s="4" t="str">
        <f>VLOOKUP(A5,HOP!A:L,12,0)</f>
        <v>5802.00</v>
      </c>
      <c r="F5" s="4" t="str">
        <f>VLOOKUP(A5,HOP!A:C,3,0)</f>
        <v>3858900</v>
      </c>
      <c r="G5" s="4">
        <f t="shared" si="0"/>
        <v>0</v>
      </c>
      <c r="H5" s="4" t="str">
        <f t="shared" si="1"/>
        <v>，3858900</v>
      </c>
      <c r="I5" s="4" t="str">
        <f>VLOOKUP(A5,HOP!A:U,21,0)</f>
        <v>直采</v>
      </c>
    </row>
    <row r="6" s="4" customFormat="1" spans="1:9">
      <c r="A6" s="5">
        <v>999226498259811</v>
      </c>
      <c r="B6" s="6">
        <v>45189</v>
      </c>
      <c r="C6" s="6">
        <v>45192</v>
      </c>
      <c r="D6" s="4">
        <v>3213</v>
      </c>
      <c r="E6" s="4" t="str">
        <f>VLOOKUP(A6,HOP!A:L,12,0)</f>
        <v>3213.00</v>
      </c>
      <c r="F6" s="4" t="str">
        <f>VLOOKUP(A6,HOP!A:C,3,0)</f>
        <v>3861336</v>
      </c>
      <c r="G6" s="4">
        <f t="shared" si="0"/>
        <v>0</v>
      </c>
      <c r="H6" s="4" t="str">
        <f t="shared" si="1"/>
        <v>，3861336</v>
      </c>
      <c r="I6" s="4" t="str">
        <f>VLOOKUP(A6,HOP!A:U,21,0)</f>
        <v>直采</v>
      </c>
    </row>
    <row r="7" s="4" customFormat="1" spans="1:9">
      <c r="A7" s="5">
        <v>999226604946087</v>
      </c>
      <c r="B7" s="6">
        <v>45190</v>
      </c>
      <c r="C7" s="6">
        <v>45192</v>
      </c>
      <c r="D7" s="4">
        <v>2164</v>
      </c>
      <c r="E7" s="4" t="str">
        <f>VLOOKUP(A7,HOP!A:L,12,0)</f>
        <v>2164.00</v>
      </c>
      <c r="F7" s="4" t="str">
        <f>VLOOKUP(A7,HOP!A:C,3,0)</f>
        <v>3876088</v>
      </c>
      <c r="G7" s="4">
        <f t="shared" si="0"/>
        <v>0</v>
      </c>
      <c r="H7" s="4" t="str">
        <f t="shared" si="1"/>
        <v>，3876088</v>
      </c>
      <c r="I7" s="4" t="str">
        <f>VLOOKUP(A7,HOP!A:U,21,0)</f>
        <v>直采</v>
      </c>
    </row>
    <row r="8" s="4" customFormat="1" spans="1:9">
      <c r="A8" s="5">
        <v>999226606644430</v>
      </c>
      <c r="B8" s="6">
        <v>45190</v>
      </c>
      <c r="C8" s="6">
        <v>45192</v>
      </c>
      <c r="D8" s="4">
        <v>2164</v>
      </c>
      <c r="E8" s="4" t="str">
        <f>VLOOKUP(A8,HOP!A:L,12,0)</f>
        <v>2164.00</v>
      </c>
      <c r="F8" s="4" t="str">
        <f>VLOOKUP(A8,HOP!A:C,3,0)</f>
        <v>3877005</v>
      </c>
      <c r="G8" s="4">
        <f t="shared" si="0"/>
        <v>0</v>
      </c>
      <c r="H8" s="4" t="str">
        <f t="shared" si="1"/>
        <v>，3877005</v>
      </c>
      <c r="I8" s="4" t="str">
        <f>VLOOKUP(A8,HOP!A:U,21,0)</f>
        <v>直采</v>
      </c>
    </row>
    <row r="9" s="4" customFormat="1" spans="1:9">
      <c r="A9" s="5">
        <v>26730052423</v>
      </c>
      <c r="B9" s="6">
        <v>45186</v>
      </c>
      <c r="C9" s="6">
        <v>45192</v>
      </c>
      <c r="D9" s="4">
        <v>5855</v>
      </c>
      <c r="E9" s="4" t="str">
        <f>VLOOKUP(A9,HOP!A:L,12,0)</f>
        <v>5855.00</v>
      </c>
      <c r="F9" s="4" t="str">
        <f>VLOOKUP(A9,HOP!A:C,3,0)</f>
        <v>3907911</v>
      </c>
      <c r="G9" s="4">
        <f t="shared" si="0"/>
        <v>0</v>
      </c>
      <c r="H9" s="4" t="str">
        <f t="shared" si="1"/>
        <v>，3907911</v>
      </c>
      <c r="I9" s="4" t="str">
        <f>VLOOKUP(A9,HOP!A:U,21,0)</f>
        <v>直采</v>
      </c>
    </row>
    <row r="10" s="4" customFormat="1" spans="1:9">
      <c r="A10" s="5">
        <v>999226737132845</v>
      </c>
      <c r="B10" s="6">
        <v>45190</v>
      </c>
      <c r="C10" s="6">
        <v>45192</v>
      </c>
      <c r="D10" s="4">
        <v>2538</v>
      </c>
      <c r="E10" s="4" t="str">
        <f>VLOOKUP(A10,HOP!A:L,12,0)</f>
        <v>2538.00</v>
      </c>
      <c r="F10" s="4" t="str">
        <f>VLOOKUP(A10,HOP!A:C,3,0)</f>
        <v>3912249</v>
      </c>
      <c r="G10" s="4">
        <f t="shared" si="0"/>
        <v>0</v>
      </c>
      <c r="H10" s="4" t="str">
        <f t="shared" si="1"/>
        <v>，3912249</v>
      </c>
      <c r="I10" s="4" t="str">
        <f>VLOOKUP(A10,HOP!A:U,21,0)</f>
        <v>直采</v>
      </c>
    </row>
    <row r="11" s="4" customFormat="1" spans="1:9">
      <c r="A11" s="5">
        <v>999226782816635</v>
      </c>
      <c r="B11" s="6">
        <v>45190</v>
      </c>
      <c r="C11" s="6">
        <v>45192</v>
      </c>
      <c r="D11" s="4">
        <v>2673</v>
      </c>
      <c r="E11" s="4" t="str">
        <f>VLOOKUP(A11,HOP!A:L,12,0)</f>
        <v>2673.00</v>
      </c>
      <c r="F11" s="4" t="str">
        <f>VLOOKUP(A11,HOP!A:C,3,0)</f>
        <v>3932217</v>
      </c>
      <c r="G11" s="4">
        <f t="shared" si="0"/>
        <v>0</v>
      </c>
      <c r="H11" s="4" t="str">
        <f t="shared" si="1"/>
        <v>，3932217</v>
      </c>
      <c r="I11" s="4" t="str">
        <f>VLOOKUP(A11,HOP!A:U,21,0)</f>
        <v>直采</v>
      </c>
    </row>
    <row r="12" s="4" customFormat="1" hidden="1" spans="1:10">
      <c r="A12" s="5">
        <v>999226852496862</v>
      </c>
      <c r="B12" s="6">
        <v>45191</v>
      </c>
      <c r="C12" s="6">
        <v>45192</v>
      </c>
      <c r="D12" s="4">
        <v>245</v>
      </c>
      <c r="E12" s="7">
        <v>245</v>
      </c>
      <c r="F12" s="9" t="s">
        <v>86</v>
      </c>
      <c r="G12" s="4">
        <f t="shared" si="0"/>
        <v>0</v>
      </c>
      <c r="H12" s="4" t="str">
        <f t="shared" si="1"/>
        <v>，202309201459450021</v>
      </c>
      <c r="I12" s="4" t="e">
        <f>VLOOKUP(A12,HOP!A:U,21,0)</f>
        <v>#N/A</v>
      </c>
      <c r="J12" s="7">
        <v>9.2</v>
      </c>
    </row>
    <row r="13" s="4" customFormat="1" hidden="1" spans="1:9">
      <c r="A13" s="5">
        <v>999226909557042</v>
      </c>
      <c r="B13" s="6">
        <v>45191</v>
      </c>
      <c r="C13" s="6">
        <v>45192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5" spans="4:4">
      <c r="D15" s="4">
        <f>SUM(D2:D14)</f>
        <v>32329</v>
      </c>
    </row>
    <row r="20" spans="1:4">
      <c r="A20" s="4" t="s">
        <v>87</v>
      </c>
      <c r="C20" s="4">
        <v>32084</v>
      </c>
      <c r="D20" s="4">
        <v>34373.54</v>
      </c>
    </row>
    <row r="21" spans="1:4">
      <c r="A21" s="4" t="s">
        <v>88</v>
      </c>
      <c r="C21" s="4">
        <v>245</v>
      </c>
      <c r="D21" s="4">
        <v>262.48</v>
      </c>
    </row>
    <row r="22" spans="1:4">
      <c r="A22" s="4" t="s">
        <v>89</v>
      </c>
      <c r="D22" s="4">
        <f>SUBTOTAL(9,D20:D21)</f>
        <v>34636.02</v>
      </c>
    </row>
    <row r="23" spans="1:1">
      <c r="A23" s="4" t="s">
        <v>90</v>
      </c>
    </row>
  </sheetData>
  <autoFilter ref="A1:XFD23">
    <filterColumn colId="3">
      <filters blank="1">
        <filter val="3391"/>
        <filter val="2142"/>
        <filter val="5802"/>
        <filter val="2673"/>
        <filter val="3213"/>
        <filter val="2164"/>
        <filter val="245"/>
        <filter val="5855"/>
        <filter val="2538"/>
        <filter val="32329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  <c r="V1" s="2" t="s">
        <v>109</v>
      </c>
    </row>
    <row r="2" s="1" customFormat="1" spans="1:22">
      <c r="A2" s="3">
        <v>999226782816635</v>
      </c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  <c r="V2" s="1" t="s">
        <v>127</v>
      </c>
    </row>
    <row r="3" s="1" customFormat="1" spans="1:22">
      <c r="A3" s="3">
        <v>999226737132845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114</v>
      </c>
      <c r="G3" s="1" t="s">
        <v>115</v>
      </c>
      <c r="H3" s="1" t="s">
        <v>116</v>
      </c>
      <c r="I3" s="1" t="s">
        <v>132</v>
      </c>
      <c r="J3" s="1" t="s">
        <v>118</v>
      </c>
      <c r="K3" s="1" t="s">
        <v>132</v>
      </c>
      <c r="L3" s="1" t="s">
        <v>132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133</v>
      </c>
      <c r="S3" s="1" t="s">
        <v>124</v>
      </c>
      <c r="T3" s="1" t="s">
        <v>125</v>
      </c>
      <c r="U3" s="1" t="s">
        <v>126</v>
      </c>
      <c r="V3" s="1" t="s">
        <v>127</v>
      </c>
    </row>
    <row r="4" s="1" customFormat="1" spans="1:22">
      <c r="A4" s="3">
        <v>26730052423</v>
      </c>
      <c r="B4" s="1" t="s">
        <v>128</v>
      </c>
      <c r="C4" s="1" t="s">
        <v>134</v>
      </c>
      <c r="D4" s="1" t="s">
        <v>135</v>
      </c>
      <c r="E4" s="1" t="s">
        <v>136</v>
      </c>
      <c r="F4" s="1" t="s">
        <v>137</v>
      </c>
      <c r="G4" s="1" t="s">
        <v>115</v>
      </c>
      <c r="H4" s="1" t="s">
        <v>116</v>
      </c>
      <c r="I4" s="1" t="s">
        <v>138</v>
      </c>
      <c r="J4" s="1" t="s">
        <v>118</v>
      </c>
      <c r="K4" s="1" t="s">
        <v>138</v>
      </c>
      <c r="L4" s="1" t="s">
        <v>138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139</v>
      </c>
      <c r="S4" s="1" t="s">
        <v>124</v>
      </c>
      <c r="T4" s="1" t="s">
        <v>125</v>
      </c>
      <c r="U4" s="1" t="s">
        <v>126</v>
      </c>
      <c r="V4" s="1" t="s">
        <v>127</v>
      </c>
    </row>
    <row r="5" s="1" customFormat="1" spans="1:22">
      <c r="A5" s="3">
        <v>999226606644430</v>
      </c>
      <c r="B5" s="1" t="s">
        <v>140</v>
      </c>
      <c r="C5" s="1" t="s">
        <v>141</v>
      </c>
      <c r="D5" s="1" t="s">
        <v>135</v>
      </c>
      <c r="E5" s="1" t="s">
        <v>142</v>
      </c>
      <c r="F5" s="1" t="s">
        <v>114</v>
      </c>
      <c r="G5" s="1" t="s">
        <v>115</v>
      </c>
      <c r="H5" s="1" t="s">
        <v>116</v>
      </c>
      <c r="I5" s="1" t="s">
        <v>143</v>
      </c>
      <c r="J5" s="1" t="s">
        <v>118</v>
      </c>
      <c r="K5" s="1" t="s">
        <v>143</v>
      </c>
      <c r="L5" s="1" t="s">
        <v>143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122</v>
      </c>
      <c r="R5" s="1" t="s">
        <v>144</v>
      </c>
      <c r="S5" s="1" t="s">
        <v>124</v>
      </c>
      <c r="T5" s="1" t="s">
        <v>125</v>
      </c>
      <c r="U5" s="1" t="s">
        <v>126</v>
      </c>
      <c r="V5" s="1" t="s">
        <v>127</v>
      </c>
    </row>
    <row r="6" s="1" customFormat="1" spans="1:22">
      <c r="A6" s="3">
        <v>999226604946087</v>
      </c>
      <c r="B6" s="1" t="s">
        <v>140</v>
      </c>
      <c r="C6" s="1" t="s">
        <v>145</v>
      </c>
      <c r="D6" s="1" t="s">
        <v>135</v>
      </c>
      <c r="E6" s="1" t="s">
        <v>146</v>
      </c>
      <c r="F6" s="1" t="s">
        <v>114</v>
      </c>
      <c r="G6" s="1" t="s">
        <v>115</v>
      </c>
      <c r="H6" s="1" t="s">
        <v>116</v>
      </c>
      <c r="I6" s="1" t="s">
        <v>143</v>
      </c>
      <c r="J6" s="1" t="s">
        <v>118</v>
      </c>
      <c r="K6" s="1" t="s">
        <v>143</v>
      </c>
      <c r="L6" s="1" t="s">
        <v>143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122</v>
      </c>
      <c r="R6" s="1" t="s">
        <v>147</v>
      </c>
      <c r="S6" s="1" t="s">
        <v>124</v>
      </c>
      <c r="T6" s="1" t="s">
        <v>125</v>
      </c>
      <c r="U6" s="1" t="s">
        <v>126</v>
      </c>
      <c r="V6" s="1" t="s">
        <v>127</v>
      </c>
    </row>
    <row r="7" s="1" customFormat="1" spans="1:22">
      <c r="A7" s="3">
        <v>999226498259811</v>
      </c>
      <c r="B7" s="1" t="s">
        <v>148</v>
      </c>
      <c r="C7" s="1" t="s">
        <v>149</v>
      </c>
      <c r="D7" s="1" t="s">
        <v>135</v>
      </c>
      <c r="E7" s="1" t="s">
        <v>150</v>
      </c>
      <c r="F7" s="1" t="s">
        <v>151</v>
      </c>
      <c r="G7" s="1" t="s">
        <v>115</v>
      </c>
      <c r="H7" s="1" t="s">
        <v>116</v>
      </c>
      <c r="I7" s="1" t="s">
        <v>152</v>
      </c>
      <c r="J7" s="1" t="s">
        <v>118</v>
      </c>
      <c r="K7" s="1" t="s">
        <v>152</v>
      </c>
      <c r="L7" s="1" t="s">
        <v>152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122</v>
      </c>
      <c r="R7" s="1" t="s">
        <v>153</v>
      </c>
      <c r="S7" s="1" t="s">
        <v>124</v>
      </c>
      <c r="T7" s="1" t="s">
        <v>125</v>
      </c>
      <c r="U7" s="1" t="s">
        <v>126</v>
      </c>
      <c r="V7" s="1" t="s">
        <v>127</v>
      </c>
    </row>
    <row r="8" s="1" customFormat="1" spans="1:22">
      <c r="A8" s="3">
        <v>26496050587</v>
      </c>
      <c r="B8" s="1" t="s">
        <v>154</v>
      </c>
      <c r="C8" s="1" t="s">
        <v>155</v>
      </c>
      <c r="D8" s="1" t="s">
        <v>135</v>
      </c>
      <c r="E8" s="1" t="s">
        <v>156</v>
      </c>
      <c r="F8" s="1" t="s">
        <v>137</v>
      </c>
      <c r="G8" s="1" t="s">
        <v>115</v>
      </c>
      <c r="H8" s="1" t="s">
        <v>116</v>
      </c>
      <c r="I8" s="1" t="s">
        <v>157</v>
      </c>
      <c r="J8" s="1" t="s">
        <v>118</v>
      </c>
      <c r="K8" s="1" t="s">
        <v>157</v>
      </c>
      <c r="L8" s="1" t="s">
        <v>157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122</v>
      </c>
      <c r="R8" s="1" t="s">
        <v>158</v>
      </c>
      <c r="S8" s="1" t="s">
        <v>124</v>
      </c>
      <c r="T8" s="1" t="s">
        <v>125</v>
      </c>
      <c r="U8" s="1" t="s">
        <v>126</v>
      </c>
      <c r="V8" s="1" t="s">
        <v>127</v>
      </c>
    </row>
    <row r="9" s="1" customFormat="1" spans="1:22">
      <c r="A9" s="3">
        <v>999226491971589</v>
      </c>
      <c r="B9" s="1" t="s">
        <v>159</v>
      </c>
      <c r="C9" s="1" t="s">
        <v>160</v>
      </c>
      <c r="D9" s="1" t="s">
        <v>135</v>
      </c>
      <c r="E9" s="1" t="s">
        <v>161</v>
      </c>
      <c r="F9" s="1" t="s">
        <v>114</v>
      </c>
      <c r="G9" s="1" t="s">
        <v>115</v>
      </c>
      <c r="H9" s="1" t="s">
        <v>116</v>
      </c>
      <c r="I9" s="1" t="s">
        <v>162</v>
      </c>
      <c r="J9" s="1" t="s">
        <v>118</v>
      </c>
      <c r="K9" s="1" t="s">
        <v>162</v>
      </c>
      <c r="L9" s="1" t="s">
        <v>162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122</v>
      </c>
      <c r="R9" s="1" t="s">
        <v>163</v>
      </c>
      <c r="S9" s="1" t="s">
        <v>124</v>
      </c>
      <c r="T9" s="1" t="s">
        <v>125</v>
      </c>
      <c r="U9" s="1" t="s">
        <v>126</v>
      </c>
      <c r="V9" s="1" t="s">
        <v>127</v>
      </c>
    </row>
    <row r="10" s="1" customFormat="1" spans="1:22">
      <c r="A10" s="3">
        <v>999226485966427</v>
      </c>
      <c r="B10" s="1" t="s">
        <v>164</v>
      </c>
      <c r="C10" s="1" t="s">
        <v>165</v>
      </c>
      <c r="D10" s="1" t="s">
        <v>135</v>
      </c>
      <c r="E10" s="1" t="s">
        <v>166</v>
      </c>
      <c r="F10" s="1" t="s">
        <v>114</v>
      </c>
      <c r="G10" s="1" t="s">
        <v>115</v>
      </c>
      <c r="H10" s="1" t="s">
        <v>116</v>
      </c>
      <c r="I10" s="1" t="s">
        <v>162</v>
      </c>
      <c r="J10" s="1" t="s">
        <v>118</v>
      </c>
      <c r="K10" s="1" t="s">
        <v>162</v>
      </c>
      <c r="L10" s="1" t="s">
        <v>162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122</v>
      </c>
      <c r="R10" s="1" t="s">
        <v>167</v>
      </c>
      <c r="S10" s="1" t="s">
        <v>124</v>
      </c>
      <c r="T10" s="1" t="s">
        <v>125</v>
      </c>
      <c r="U10" s="1" t="s">
        <v>126</v>
      </c>
      <c r="V10" s="1" t="s">
        <v>127</v>
      </c>
    </row>
    <row r="11" s="1" customFormat="1" spans="1:22">
      <c r="A11" s="3">
        <v>999226195020667</v>
      </c>
      <c r="B11" s="1" t="s">
        <v>168</v>
      </c>
      <c r="C11" s="1" t="s">
        <v>169</v>
      </c>
      <c r="D11" s="1" t="s">
        <v>130</v>
      </c>
      <c r="E11" s="1" t="s">
        <v>170</v>
      </c>
      <c r="F11" s="1" t="s">
        <v>151</v>
      </c>
      <c r="G11" s="1" t="s">
        <v>115</v>
      </c>
      <c r="H11" s="1" t="s">
        <v>116</v>
      </c>
      <c r="I11" s="1" t="s">
        <v>171</v>
      </c>
      <c r="J11" s="1" t="s">
        <v>118</v>
      </c>
      <c r="K11" s="1" t="s">
        <v>171</v>
      </c>
      <c r="L11" s="1" t="s">
        <v>171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122</v>
      </c>
      <c r="R11" s="1" t="s">
        <v>172</v>
      </c>
      <c r="S11" s="1" t="s">
        <v>124</v>
      </c>
      <c r="T11" s="1" t="s">
        <v>125</v>
      </c>
      <c r="U11" s="1" t="s">
        <v>126</v>
      </c>
      <c r="V11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2023-10-08T01:25:15Z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