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<sst xmlns="http://schemas.openxmlformats.org/spreadsheetml/2006/main" count="121" uniqueCount="87">
  <si>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</si>
  <si>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</si>
  <si>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</si>
  <si>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</si>
  <si>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</si>
  <si>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</si>
  <si>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</si>
  <si>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</si>
  <si>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</si>
  <si>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</si>
  <si>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</si>
  <si>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</si>
  <si>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</si>
  <si>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</si>
  <si>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</si>
  <si>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</si>
  <si>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</si>
  <si>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</si>
  <si>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</si>
  <si>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</si>
  <si>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</si>
  <si>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</si>
  <si>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</si>
  <si>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</si>
  <si>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</si>
  <si>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999226845189447	</t>
  </si>
  <si>
    <t>Ctrip</t>
  </si>
  <si>
    <t>正常</t>
  </si>
  <si>
    <t>[深圳]深圳丽都酒店(76255227)</t>
  </si>
  <si>
    <t>行政双床房&lt;2人入住&gt;</t>
  </si>
  <si>
    <t>CNY</t>
  </si>
  <si>
    <t>侯宇浓</t>
  </si>
  <si>
    <t>CA13744231009CNY</t>
  </si>
  <si>
    <t>未提现</t>
  </si>
  <si>
    <t>携程开票</t>
  </si>
  <si>
    <t xml:space="preserve">3952372	</t>
  </si>
  <si>
    <t xml:space="preserve">	</t>
  </si>
  <si>
    <t xml:space="preserve">999226846009530	</t>
  </si>
  <si>
    <t>[广州]广州珀丽酒店(76255406)</t>
  </si>
  <si>
    <t>豪华双床房&lt;至多8间&gt;&lt;2人入住&gt;&lt;早餐&gt;</t>
  </si>
  <si>
    <t>周桂平</t>
  </si>
  <si>
    <t>，</t>
  </si>
  <si>
    <t>1507 CNY</t>
  </si>
  <si>
    <t>A231009091204481</t>
  </si>
  <si>
    <t>总计：1507元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</si>
  <si>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</si>
  <si>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</si>
  <si>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</si>
  <si>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</si>
  <si>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</si>
  <si>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</si>
  <si>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</si>
  <si>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</si>
  <si>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</si>
  <si>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</si>
  <si>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</si>
  <si>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</si>
  <si>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</si>
  <si>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</si>
  <si>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</si>
  <si>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</si>
  <si>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</si>
  <si>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</si>
  <si>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</si>
  <si>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2023-09-19</t>
  </si>
  <si>
    <t>3953161</t>
  </si>
  <si>
    <t>广州珀丽酒店</t>
  </si>
  <si>
    <t>2023-09-23</t>
  </si>
  <si>
    <t>2023-09-24</t>
  </si>
  <si>
    <t>退房日月结</t>
  </si>
  <si>
    <t>306.00</t>
  </si>
  <si>
    <t>RMB</t>
  </si>
  <si>
    <t>0</t>
  </si>
  <si>
    <t>0.00</t>
  </si>
  <si>
    <t>携程汇登国内直连</t>
  </si>
  <si>
    <t>01.011264</t>
  </si>
  <si>
    <t>2023-09-19 06:42:19</t>
  </si>
  <si>
    <t>否</t>
  </si>
  <si>
    <t>广州汇登信息科技有限公司</t>
  </si>
  <si>
    <t>直连</t>
  </si>
  <si>
    <t>中国</t>
  </si>
  <si>
    <t>2023-09-18</t>
  </si>
  <si>
    <t>3952372</t>
  </si>
  <si>
    <t>深圳丽都酒店</t>
  </si>
  <si>
    <t>2023-09-21</t>
  </si>
  <si>
    <t>1201.00</t>
  </si>
  <si>
    <t>2023-09-18 22:16:08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</si>
</sst>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45190</v>
      </c>
      <c r="G2" s="6">
        <v>45193</v>
      </c>
      <c r="H2" s="4">
        <v>1</v>
      </c>
      <c r="I2" s="4">
        <v>3</v>
      </c>
      <c r="J2" s="4">
        <v>3</v>
      </c>
      <c r="K2" s="4" t="s">
        <v>30</v>
      </c>
      <c r="L2" s="4">
        <v>1201</v>
      </c>
      <c r="M2" s="4">
        <v>1201</v>
      </c>
      <c r="N2" s="4" t="s">
        <v>31</v>
      </c>
      <c r="O2" s="4" t="s">
        <v>32</v>
      </c>
      <c r="P2" s="4" t="s">
        <v>33</v>
      </c>
      <c r="Q2" s="4">
        <v>0</v>
      </c>
      <c r="R2" s="7">
        <v>45187</v>
      </c>
      <c r="S2" s="6">
        <v>45208</v>
      </c>
      <c r="T2" s="4" t="s">
        <v>34</v>
      </c>
      <c r="U2" s="4">
        <v>1201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45192</v>
      </c>
      <c r="G3" s="6">
        <v>45193</v>
      </c>
      <c r="H3" s="4">
        <v>1</v>
      </c>
      <c r="I3" s="4">
        <v>1</v>
      </c>
      <c r="J3" s="4">
        <v>1</v>
      </c>
      <c r="K3" s="4" t="s">
        <v>30</v>
      </c>
      <c r="L3" s="4">
        <v>306</v>
      </c>
      <c r="M3" s="4">
        <v>306</v>
      </c>
      <c r="N3" s="4" t="s">
        <v>40</v>
      </c>
      <c r="O3" s="4" t="s">
        <v>32</v>
      </c>
      <c r="P3" s="4" t="s">
        <v>33</v>
      </c>
      <c r="Q3" s="4">
        <v>0</v>
      </c>
      <c r="R3" s="7">
        <v>45188.0000115741</v>
      </c>
      <c r="S3" s="6">
        <v>45208</v>
      </c>
      <c r="T3" s="4" t="s">
        <v>34</v>
      </c>
      <c r="U3" s="4">
        <v>306</v>
      </c>
      <c r="V3" s="4">
        <v>0</v>
      </c>
      <c r="W3" s="4">
        <v>0</v>
      </c>
      <c r="X3" s="4" t="s">
        <v>36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999226845189447</v>
      </c>
      <c r="B2" s="6">
        <v>45190</v>
      </c>
      <c r="C2" s="6">
        <v>45193</v>
      </c>
      <c r="D2" s="4">
        <v>1201</v>
      </c>
      <c r="E2" s="4" t="str">
        <f>VLOOKUP(A2,HOP!A:L,12,0)</f>
        <v>1201.00</v>
      </c>
      <c r="F2" s="4" t="str">
        <f>VLOOKUP(A2,HOP!A:C,3,0)</f>
        <v>3952372</v>
      </c>
      <c r="G2" s="4">
        <f>D2-E2</f>
        <v>0</v>
      </c>
      <c r="H2" s="4" t="str">
        <f>$H$1&amp;F2</f>
        <v>，3952372</v>
      </c>
      <c r="I2" s="4" t="str">
        <f>VLOOKUP(A2,HOP!A:U,21,0)</f>
        <v>直连</v>
      </c>
    </row>
    <row r="3" s="4" customFormat="1" spans="1:9">
      <c r="A3" s="5">
        <v>999226846009530</v>
      </c>
      <c r="B3" s="6">
        <v>45192</v>
      </c>
      <c r="C3" s="6">
        <v>45193</v>
      </c>
      <c r="D3" s="4">
        <v>306</v>
      </c>
      <c r="E3" s="4" t="str">
        <f>VLOOKUP(A3,HOP!A:L,12,0)</f>
        <v>306.00</v>
      </c>
      <c r="F3" s="4" t="str">
        <f>VLOOKUP(A3,HOP!A:C,3,0)</f>
        <v>3953161</v>
      </c>
      <c r="G3" s="4">
        <f>D3-E3</f>
        <v>0</v>
      </c>
      <c r="H3" s="4" t="str">
        <f>$H$1&amp;F3</f>
        <v>，3953161</v>
      </c>
      <c r="I3" s="4" t="str">
        <f>VLOOKUP(A3,HOP!A:U,21,0)</f>
        <v>直连</v>
      </c>
    </row>
    <row r="5" spans="4:4">
      <c r="D5" s="4">
        <f>SUM(D2:D4)</f>
        <v>1507</v>
      </c>
    </row>
    <row r="6" spans="4:4">
      <c r="D6" s="4" t="s">
        <v>42</v>
      </c>
    </row>
    <row r="10" spans="1:1">
      <c r="A10" s="4" t="s">
        <v>43</v>
      </c>
    </row>
    <row r="11" spans="1:1">
      <c r="A11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  <c r="V1" s="2" t="s">
        <v>63</v>
      </c>
    </row>
    <row r="2" s="1" customFormat="1" spans="1:22">
      <c r="A2" s="3">
        <v>999226846009530</v>
      </c>
      <c r="B2" s="1" t="s">
        <v>64</v>
      </c>
      <c r="C2" s="1" t="s">
        <v>65</v>
      </c>
      <c r="D2" s="1" t="s">
        <v>66</v>
      </c>
      <c r="E2" s="1" t="s">
        <v>40</v>
      </c>
      <c r="F2" s="1" t="s">
        <v>67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999226845189447</v>
      </c>
      <c r="B3" s="1" t="s">
        <v>81</v>
      </c>
      <c r="C3" s="1" t="s">
        <v>82</v>
      </c>
      <c r="D3" s="1" t="s">
        <v>83</v>
      </c>
      <c r="E3" s="1" t="s">
        <v>31</v>
      </c>
      <c r="F3" s="1" t="s">
        <v>84</v>
      </c>
      <c r="G3" s="1" t="s">
        <v>68</v>
      </c>
      <c r="H3" s="1" t="s">
        <v>69</v>
      </c>
      <c r="I3" s="1" t="s">
        <v>85</v>
      </c>
      <c r="J3" s="1" t="s">
        <v>71</v>
      </c>
      <c r="K3" s="1" t="s">
        <v>85</v>
      </c>
      <c r="L3" s="1" t="s">
        <v>85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86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2023-10-09T01:13:06Z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