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<sst xmlns="http://schemas.openxmlformats.org/spreadsheetml/2006/main" count="300" uniqueCount="152">
  <si>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</si>
  <si>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</si>
  <si>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</si>
  <si>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</si>
  <si>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</si>
  <si>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</si>
  <si>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</si>
  <si>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</si>
  <si>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</si>
  <si>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</si>
  <si>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</si>
  <si>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</si>
  <si>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</si>
  <si>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</si>
  <si>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</si>
  <si>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</si>
  <si>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</si>
  <si>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</si>
  <si>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</si>
  <si>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</si>
  <si>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</si>
  <si>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</si>
  <si>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</si>
  <si>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</si>
  <si>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</si>
  <si>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999225852031987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</si>
  <si>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</si>
  <si>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</si>
  <si>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</si>
  <si>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</si>
  <si>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</si>
  <si>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DU/HAOPENG,ZHANG/FAN</t>
  </si>
  <si>
    <t>CA363231011CNY</t>
  </si>
  <si>
    <t>未提现</t>
  </si>
  <si>
    <t>携程开票</t>
  </si>
  <si>
    <t xml:space="preserve">3740780	</t>
  </si>
  <si>
    <t xml:space="preserve">	</t>
  </si>
  <si>
    <t xml:space="preserve">999226644240440	</t>
  </si>
  <si>
    <t>高级房(至少提前7天预订)(至少连住2晚及以上)&lt;双人入住&gt;&lt;内宾&gt;&lt;无早&gt;</t>
  </si>
  <si>
    <t>LU/YONGXIN,XU/JIAYI</t>
  </si>
  <si>
    <t xml:space="preserve">3890058	</t>
  </si>
  <si>
    <t xml:space="preserve">6293437	</t>
  </si>
  <si>
    <t xml:space="preserve">999226644687120	</t>
  </si>
  <si>
    <t>MA/JIANGSHAN,ZHANG/JINKUI</t>
  </si>
  <si>
    <t xml:space="preserve">3890257	</t>
  </si>
  <si>
    <t xml:space="preserve">6293493	</t>
  </si>
  <si>
    <t xml:space="preserve">999226776289747	</t>
  </si>
  <si>
    <t>SHEN/YAYUN</t>
  </si>
  <si>
    <t xml:space="preserve">3929023	</t>
  </si>
  <si>
    <t xml:space="preserve">999226800423254	</t>
  </si>
  <si>
    <t>[梅州]梅州麓湖山酒店(67856423)</t>
  </si>
  <si>
    <t>标准双床房&lt;双人入住&gt;&lt;升级特惠&gt;&lt;双早&gt;&lt;日历房套餐高价值&gt;&lt;新酒店礼盒&gt;</t>
  </si>
  <si>
    <t>龚永珍</t>
  </si>
  <si>
    <t xml:space="preserve">999226800446781	</t>
  </si>
  <si>
    <t>赖志文</t>
  </si>
  <si>
    <t xml:space="preserve">999226896961153	</t>
  </si>
  <si>
    <t>[梅州]梅州白天鹅迎宾馆(100697959)</t>
  </si>
  <si>
    <t>商务江景双床房&lt;特惠促销&gt;&lt;双人入住&gt;&lt;双早&gt;&lt;日历房套餐高价值&gt;&lt;新酒店礼盒&gt;</t>
  </si>
  <si>
    <t>李湖滨</t>
  </si>
  <si>
    <t xml:space="preserve">999226916202382	</t>
  </si>
  <si>
    <t>商务城景大床房&lt;双人入住&gt;&lt;限量抢购&gt;&lt;双早&gt;&lt;日历房套餐高价值&gt;&lt;新酒店礼盒&gt;</t>
  </si>
  <si>
    <t>白金海</t>
  </si>
  <si>
    <t xml:space="preserve">999226927943865	</t>
  </si>
  <si>
    <t>商务江景双床房&lt;特惠专享&gt;&lt;双人入住&gt;&lt;双早&gt;&lt;日历房套餐高价值&gt;&lt;新酒店礼盒&gt;</t>
  </si>
  <si>
    <t>祝婷杰</t>
  </si>
  <si>
    <t xml:space="preserve">999226927975913	</t>
  </si>
  <si>
    <t>商务江景大床房&lt;特惠专享&gt;&lt;双人入住&gt;&lt;双早&gt;&lt;日历房套餐高价值&gt;&lt;新酒店礼盒&gt;</t>
  </si>
  <si>
    <t>肖庆华,祝国雄</t>
  </si>
  <si>
    <t xml:space="preserve">999227024138276	</t>
  </si>
  <si>
    <t>[蕉岭]蕉岭培鸿乡墅(100954969)</t>
  </si>
  <si>
    <t>秋田双人房&lt;超值特惠&gt;&lt;双人入住&gt;&lt;双早&gt;</t>
  </si>
  <si>
    <t>陈坤亮</t>
  </si>
  <si>
    <t xml:space="preserve">999227031137034	</t>
  </si>
  <si>
    <t>[梅州]梅州昌盛豪生大酒店(45834822)</t>
  </si>
  <si>
    <t>柚见汝——非遗大床房&lt;超值特惠&gt;&lt;双人入住&gt;&lt;双早&gt;</t>
  </si>
  <si>
    <t>洪选明</t>
  </si>
  <si>
    <t xml:space="preserve">605357	</t>
  </si>
  <si>
    <t>，</t>
  </si>
  <si>
    <t>999226800423254</t>
  </si>
  <si>
    <t>202309171020190025</t>
  </si>
  <si>
    <t>999226800446781</t>
  </si>
  <si>
    <t>202309171040530020</t>
  </si>
  <si>
    <t>999226896961153</t>
  </si>
  <si>
    <t>202309211127130068</t>
  </si>
  <si>
    <t>999226916202382</t>
  </si>
  <si>
    <t>202309221911260071</t>
  </si>
  <si>
    <t>999226927943865</t>
  </si>
  <si>
    <t>202309231732280079</t>
  </si>
  <si>
    <t>999226927975913</t>
  </si>
  <si>
    <t>202309231740370076</t>
  </si>
  <si>
    <t>999227024138276</t>
  </si>
  <si>
    <t>202309251310010025</t>
  </si>
  <si>
    <t>999227031137034</t>
  </si>
  <si>
    <t>202309252018000021</t>
  </si>
  <si>
    <t>A231011092543481</t>
  </si>
  <si>
    <t>房集：i231011092424 3372.72元</t>
  </si>
  <si>
    <t>CNY / HKD 当前参考汇率: 1.073095619</t>
  </si>
  <si>
    <t>总计：23445.71 CNY/
25159.49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</si>
  <si>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</si>
  <si>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</si>
  <si>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</si>
  <si>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</si>
  <si>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</si>
  <si>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</si>
  <si>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</si>
  <si>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</si>
  <si>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</si>
  <si>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</si>
  <si>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</si>
  <si>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</si>
  <si>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</si>
  <si>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</si>
  <si>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</si>
  <si>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</si>
  <si>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</si>
  <si>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</si>
  <si>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</si>
  <si>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2023-09-14</t>
  </si>
  <si>
    <t>3929023</t>
  </si>
  <si>
    <t>香港都会海逸酒店</t>
  </si>
  <si>
    <t>SHEN YAYUN</t>
  </si>
  <si>
    <t>2023-09-21</t>
  </si>
  <si>
    <t>2023-09-26</t>
  </si>
  <si>
    <t>退房日周结</t>
  </si>
  <si>
    <t>4669.00</t>
  </si>
  <si>
    <t>RMB</t>
  </si>
  <si>
    <t>0</t>
  </si>
  <si>
    <t>0.00</t>
  </si>
  <si>
    <t>携程国内直连(DD)</t>
  </si>
  <si>
    <t>01.011249</t>
  </si>
  <si>
    <t>2023-09-14 17:52:37</t>
  </si>
  <si>
    <t>否</t>
  </si>
  <si>
    <t>汇智国际旅游发展有限公司</t>
  </si>
  <si>
    <t>直采</t>
  </si>
  <si>
    <t>中国</t>
  </si>
  <si>
    <t>2023-09-06</t>
  </si>
  <si>
    <t>3890257</t>
  </si>
  <si>
    <t>MA JIANGSHAN,ZHANG JINKUI</t>
  </si>
  <si>
    <t>2023-09-20</t>
  </si>
  <si>
    <t>5908.00</t>
  </si>
  <si>
    <t>2023-09-06 16:05:56</t>
  </si>
  <si>
    <t>3890058</t>
  </si>
  <si>
    <t>LU YONGXIN,XU JIAYI</t>
  </si>
  <si>
    <t>2023-09-19</t>
  </si>
  <si>
    <t>7000.00</t>
  </si>
  <si>
    <t>2023-09-06 16:03:10</t>
  </si>
  <si>
    <t>2023-08-06</t>
  </si>
  <si>
    <t>3740780</t>
  </si>
  <si>
    <t>DU HAOPENG,ZHANG FAN</t>
  </si>
  <si>
    <t>2023-09-23</t>
  </si>
  <si>
    <t>2496.00</t>
  </si>
  <si>
    <t>2023-08-07 15:27:52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</si>
</sst>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</xdr:row>
      <xdr:rowOff>0</xdr:rowOff>
    </xdr:from>
    <xdr:to>
      <xdr:col>15</xdr:col>
      <xdr:colOff>190500</xdr:colOff>
      <xdr:row>59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918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45192</v>
      </c>
      <c r="G2" s="6">
        <v>45195</v>
      </c>
      <c r="H2" s="4">
        <v>1</v>
      </c>
      <c r="I2" s="4">
        <v>3</v>
      </c>
      <c r="J2" s="4">
        <v>3</v>
      </c>
      <c r="K2" s="4" t="s">
        <v>30</v>
      </c>
      <c r="L2" s="4">
        <v>2496</v>
      </c>
      <c r="M2" s="4">
        <v>2496</v>
      </c>
      <c r="N2" s="4" t="s">
        <v>31</v>
      </c>
      <c r="O2" s="4" t="s">
        <v>32</v>
      </c>
      <c r="P2" s="4" t="s">
        <v>33</v>
      </c>
      <c r="Q2" s="4">
        <v>0</v>
      </c>
      <c r="R2" s="7">
        <v>45144</v>
      </c>
      <c r="S2" s="6">
        <v>45210</v>
      </c>
      <c r="T2" s="4" t="s">
        <v>34</v>
      </c>
      <c r="U2" s="4">
        <v>2496</v>
      </c>
      <c r="V2" s="4">
        <v>0</v>
      </c>
      <c r="W2" s="4">
        <v>2907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45188</v>
      </c>
      <c r="G3" s="6">
        <v>45195</v>
      </c>
      <c r="H3" s="4">
        <v>1</v>
      </c>
      <c r="I3" s="4">
        <v>7</v>
      </c>
      <c r="J3" s="4">
        <v>7</v>
      </c>
      <c r="K3" s="4" t="s">
        <v>30</v>
      </c>
      <c r="L3" s="4">
        <v>7000</v>
      </c>
      <c r="M3" s="4">
        <v>7000</v>
      </c>
      <c r="N3" s="4" t="s">
        <v>39</v>
      </c>
      <c r="O3" s="4" t="s">
        <v>32</v>
      </c>
      <c r="P3" s="4" t="s">
        <v>33</v>
      </c>
      <c r="Q3" s="4">
        <v>0</v>
      </c>
      <c r="R3" s="7">
        <v>45175.0000115741</v>
      </c>
      <c r="S3" s="6">
        <v>45210</v>
      </c>
      <c r="T3" s="4" t="s">
        <v>34</v>
      </c>
      <c r="U3" s="4">
        <v>7000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45189</v>
      </c>
      <c r="G4" s="6">
        <v>45195</v>
      </c>
      <c r="H4" s="4">
        <v>1</v>
      </c>
      <c r="I4" s="4">
        <v>6</v>
      </c>
      <c r="J4" s="4">
        <v>6</v>
      </c>
      <c r="K4" s="4" t="s">
        <v>30</v>
      </c>
      <c r="L4" s="4">
        <v>5908</v>
      </c>
      <c r="M4" s="4">
        <v>5908</v>
      </c>
      <c r="N4" s="4" t="s">
        <v>43</v>
      </c>
      <c r="O4" s="4" t="s">
        <v>32</v>
      </c>
      <c r="P4" s="4" t="s">
        <v>33</v>
      </c>
      <c r="Q4" s="4">
        <v>0</v>
      </c>
      <c r="R4" s="7">
        <v>45175.0000115741</v>
      </c>
      <c r="S4" s="6">
        <v>45210</v>
      </c>
      <c r="T4" s="4" t="s">
        <v>34</v>
      </c>
      <c r="U4" s="4">
        <v>5908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45190</v>
      </c>
      <c r="G5" s="6">
        <v>45195</v>
      </c>
      <c r="H5" s="4">
        <v>1</v>
      </c>
      <c r="I5" s="4">
        <v>5</v>
      </c>
      <c r="J5" s="4">
        <v>5</v>
      </c>
      <c r="K5" s="4" t="s">
        <v>30</v>
      </c>
      <c r="L5" s="4">
        <v>4669</v>
      </c>
      <c r="M5" s="4">
        <v>4669</v>
      </c>
      <c r="N5" s="4" t="s">
        <v>47</v>
      </c>
      <c r="O5" s="4" t="s">
        <v>32</v>
      </c>
      <c r="P5" s="4" t="s">
        <v>33</v>
      </c>
      <c r="Q5" s="4">
        <v>0</v>
      </c>
      <c r="R5" s="7">
        <v>45183</v>
      </c>
      <c r="S5" s="6">
        <v>45210</v>
      </c>
      <c r="T5" s="4" t="s">
        <v>34</v>
      </c>
      <c r="U5" s="4">
        <v>4669</v>
      </c>
      <c r="V5" s="4">
        <v>0</v>
      </c>
      <c r="W5" s="4">
        <v>0</v>
      </c>
      <c r="X5" s="4" t="s">
        <v>48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45192</v>
      </c>
      <c r="G6" s="6">
        <v>45195</v>
      </c>
      <c r="H6" s="4">
        <v>1</v>
      </c>
      <c r="I6" s="4">
        <v>3</v>
      </c>
      <c r="J6" s="4">
        <v>3</v>
      </c>
      <c r="K6" s="4" t="s">
        <v>30</v>
      </c>
      <c r="L6" s="4">
        <v>735</v>
      </c>
      <c r="M6" s="4">
        <v>735</v>
      </c>
      <c r="N6" s="4" t="s">
        <v>52</v>
      </c>
      <c r="O6" s="4" t="s">
        <v>32</v>
      </c>
      <c r="P6" s="4" t="s">
        <v>33</v>
      </c>
      <c r="Q6" s="4">
        <v>0</v>
      </c>
      <c r="R6" s="7">
        <v>45186</v>
      </c>
      <c r="S6" s="6">
        <v>45210</v>
      </c>
      <c r="T6" s="4" t="s">
        <v>34</v>
      </c>
      <c r="U6" s="4">
        <v>735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45194</v>
      </c>
      <c r="G7" s="6">
        <v>45195</v>
      </c>
      <c r="H7" s="4">
        <v>1</v>
      </c>
      <c r="I7" s="4">
        <v>1</v>
      </c>
      <c r="J7" s="4">
        <v>1</v>
      </c>
      <c r="K7" s="4" t="s">
        <v>30</v>
      </c>
      <c r="L7" s="4">
        <v>245</v>
      </c>
      <c r="M7" s="4">
        <v>245</v>
      </c>
      <c r="N7" s="4" t="s">
        <v>54</v>
      </c>
      <c r="O7" s="4" t="s">
        <v>32</v>
      </c>
      <c r="P7" s="4" t="s">
        <v>33</v>
      </c>
      <c r="Q7" s="4">
        <v>0</v>
      </c>
      <c r="R7" s="7">
        <v>45186.0000115741</v>
      </c>
      <c r="S7" s="6">
        <v>45210</v>
      </c>
      <c r="T7" s="4" t="s">
        <v>34</v>
      </c>
      <c r="U7" s="4">
        <v>245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45194</v>
      </c>
      <c r="G8" s="6">
        <v>45195</v>
      </c>
      <c r="H8" s="4">
        <v>1</v>
      </c>
      <c r="I8" s="4">
        <v>1</v>
      </c>
      <c r="J8" s="4">
        <v>1</v>
      </c>
      <c r="K8" s="4" t="s">
        <v>30</v>
      </c>
      <c r="L8" s="4">
        <v>305.2</v>
      </c>
      <c r="M8" s="4">
        <v>305.2</v>
      </c>
      <c r="N8" s="4" t="s">
        <v>58</v>
      </c>
      <c r="O8" s="4" t="s">
        <v>32</v>
      </c>
      <c r="P8" s="4" t="s">
        <v>33</v>
      </c>
      <c r="Q8" s="4">
        <v>0</v>
      </c>
      <c r="R8" s="7">
        <v>45190</v>
      </c>
      <c r="S8" s="6">
        <v>45210</v>
      </c>
      <c r="T8" s="4" t="s">
        <v>34</v>
      </c>
      <c r="U8" s="4">
        <v>305.2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56</v>
      </c>
      <c r="E9" s="4" t="s">
        <v>60</v>
      </c>
      <c r="F9" s="6">
        <v>45194</v>
      </c>
      <c r="G9" s="6">
        <v>45195</v>
      </c>
      <c r="H9" s="4">
        <v>1</v>
      </c>
      <c r="I9" s="4">
        <v>1</v>
      </c>
      <c r="J9" s="4">
        <v>1</v>
      </c>
      <c r="K9" s="4" t="s">
        <v>30</v>
      </c>
      <c r="L9" s="4">
        <v>294</v>
      </c>
      <c r="M9" s="4">
        <v>294</v>
      </c>
      <c r="N9" s="4" t="s">
        <v>61</v>
      </c>
      <c r="O9" s="4" t="s">
        <v>32</v>
      </c>
      <c r="P9" s="4" t="s">
        <v>33</v>
      </c>
      <c r="Q9" s="4">
        <v>0</v>
      </c>
      <c r="R9" s="7">
        <v>45191</v>
      </c>
      <c r="S9" s="6">
        <v>45210</v>
      </c>
      <c r="T9" s="4" t="s">
        <v>34</v>
      </c>
      <c r="U9" s="4">
        <v>294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56</v>
      </c>
      <c r="E10" s="4" t="s">
        <v>63</v>
      </c>
      <c r="F10" s="6">
        <v>45194</v>
      </c>
      <c r="G10" s="6">
        <v>45195</v>
      </c>
      <c r="H10" s="4">
        <v>1</v>
      </c>
      <c r="I10" s="4">
        <v>1</v>
      </c>
      <c r="J10" s="4">
        <v>1</v>
      </c>
      <c r="K10" s="4" t="s">
        <v>30</v>
      </c>
      <c r="L10" s="4">
        <v>345</v>
      </c>
      <c r="M10" s="4">
        <v>345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45192.0000115741</v>
      </c>
      <c r="S10" s="6">
        <v>45210</v>
      </c>
      <c r="T10" s="4" t="s">
        <v>34</v>
      </c>
      <c r="U10" s="4">
        <v>345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56</v>
      </c>
      <c r="E11" s="4" t="s">
        <v>66</v>
      </c>
      <c r="F11" s="6">
        <v>45194</v>
      </c>
      <c r="G11" s="6">
        <v>45195</v>
      </c>
      <c r="H11" s="4">
        <v>2</v>
      </c>
      <c r="I11" s="4">
        <v>1</v>
      </c>
      <c r="J11" s="4">
        <v>2</v>
      </c>
      <c r="K11" s="4" t="s">
        <v>30</v>
      </c>
      <c r="L11" s="4">
        <v>690</v>
      </c>
      <c r="M11" s="4">
        <v>690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45192</v>
      </c>
      <c r="S11" s="6">
        <v>45210</v>
      </c>
      <c r="T11" s="4" t="s">
        <v>34</v>
      </c>
      <c r="U11" s="4">
        <v>690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45194</v>
      </c>
      <c r="G12" s="6">
        <v>45195</v>
      </c>
      <c r="H12" s="4">
        <v>1</v>
      </c>
      <c r="I12" s="4">
        <v>1</v>
      </c>
      <c r="J12" s="4">
        <v>1</v>
      </c>
      <c r="K12" s="4" t="s">
        <v>30</v>
      </c>
      <c r="L12" s="4">
        <v>265.01</v>
      </c>
      <c r="M12" s="4">
        <v>265.01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45194.0000115741</v>
      </c>
      <c r="S12" s="6">
        <v>45210</v>
      </c>
      <c r="T12" s="4" t="s">
        <v>34</v>
      </c>
      <c r="U12" s="4">
        <v>265.01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45194</v>
      </c>
      <c r="G13" s="6">
        <v>45195</v>
      </c>
      <c r="H13" s="4">
        <v>1</v>
      </c>
      <c r="I13" s="4">
        <v>1</v>
      </c>
      <c r="J13" s="4">
        <v>1</v>
      </c>
      <c r="K13" s="4" t="s">
        <v>30</v>
      </c>
      <c r="L13" s="4">
        <v>493.5</v>
      </c>
      <c r="M13" s="4">
        <v>493.5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45194</v>
      </c>
      <c r="S13" s="6">
        <v>45210</v>
      </c>
      <c r="T13" s="4" t="s">
        <v>34</v>
      </c>
      <c r="U13" s="4">
        <v>493.5</v>
      </c>
      <c r="V13" s="4">
        <v>0</v>
      </c>
      <c r="W13" s="4">
        <v>0</v>
      </c>
      <c r="X13" s="4" t="s">
        <v>36</v>
      </c>
      <c r="Y13" s="4" t="s">
        <v>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4"/>
  <sheetViews>
    <sheetView tabSelected="1" workbookViewId="0">
      <selection activeCell="D21" sqref="D2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77</v>
      </c>
    </row>
    <row r="2" s="4" customFormat="1" spans="1:9">
      <c r="A2" s="5">
        <v>999225852031987</v>
      </c>
      <c r="B2" s="6">
        <v>45192</v>
      </c>
      <c r="C2" s="6">
        <v>45195</v>
      </c>
      <c r="D2" s="4">
        <v>2496</v>
      </c>
      <c r="E2" s="4" t="str">
        <f>VLOOKUP(A2,HOP!A:L,12,0)</f>
        <v>2496.00</v>
      </c>
      <c r="F2" s="4" t="str">
        <f>VLOOKUP(A2,HOP!A:C,3,0)</f>
        <v>3740780</v>
      </c>
      <c r="G2" s="4">
        <f>D2-E2</f>
        <v>0</v>
      </c>
      <c r="H2" s="4" t="str">
        <f>$H$1&amp;F2</f>
        <v>，3740780</v>
      </c>
      <c r="I2" s="4" t="str">
        <f>VLOOKUP(A2,HOP!A:U,21,0)</f>
        <v>直采</v>
      </c>
    </row>
    <row r="3" s="4" customFormat="1" spans="1:9">
      <c r="A3" s="5">
        <v>999226644240440</v>
      </c>
      <c r="B3" s="6">
        <v>45188</v>
      </c>
      <c r="C3" s="6">
        <v>45195</v>
      </c>
      <c r="D3" s="4">
        <v>7000</v>
      </c>
      <c r="E3" s="4" t="str">
        <f>VLOOKUP(A3,HOP!A:L,12,0)</f>
        <v>7000.00</v>
      </c>
      <c r="F3" s="4" t="str">
        <f>VLOOKUP(A3,HOP!A:C,3,0)</f>
        <v>3890058</v>
      </c>
      <c r="G3" s="4">
        <f t="shared" ref="G3:G13" si="0">D3-E3</f>
        <v>0</v>
      </c>
      <c r="H3" s="4" t="str">
        <f t="shared" ref="H3:H13" si="1">$H$1&amp;F3</f>
        <v>，3890058</v>
      </c>
      <c r="I3" s="4" t="str">
        <f>VLOOKUP(A3,HOP!A:U,21,0)</f>
        <v>直采</v>
      </c>
    </row>
    <row r="4" s="4" customFormat="1" spans="1:9">
      <c r="A4" s="5">
        <v>999226644687120</v>
      </c>
      <c r="B4" s="6">
        <v>45189</v>
      </c>
      <c r="C4" s="6">
        <v>45195</v>
      </c>
      <c r="D4" s="4">
        <v>5908</v>
      </c>
      <c r="E4" s="4" t="str">
        <f>VLOOKUP(A4,HOP!A:L,12,0)</f>
        <v>5908.00</v>
      </c>
      <c r="F4" s="4" t="str">
        <f>VLOOKUP(A4,HOP!A:C,3,0)</f>
        <v>3890257</v>
      </c>
      <c r="G4" s="4">
        <f t="shared" si="0"/>
        <v>0</v>
      </c>
      <c r="H4" s="4" t="str">
        <f t="shared" si="1"/>
        <v>，3890257</v>
      </c>
      <c r="I4" s="4" t="str">
        <f>VLOOKUP(A4,HOP!A:U,21,0)</f>
        <v>直采</v>
      </c>
    </row>
    <row r="5" s="4" customFormat="1" spans="1:9">
      <c r="A5" s="5">
        <v>999226776289747</v>
      </c>
      <c r="B5" s="6">
        <v>45190</v>
      </c>
      <c r="C5" s="6">
        <v>45195</v>
      </c>
      <c r="D5" s="4">
        <v>4669</v>
      </c>
      <c r="E5" s="4" t="str">
        <f>VLOOKUP(A5,HOP!A:L,12,0)</f>
        <v>4669.00</v>
      </c>
      <c r="F5" s="4" t="str">
        <f>VLOOKUP(A5,HOP!A:C,3,0)</f>
        <v>3929023</v>
      </c>
      <c r="G5" s="4">
        <f t="shared" si="0"/>
        <v>0</v>
      </c>
      <c r="H5" s="4" t="str">
        <f t="shared" si="1"/>
        <v>，3929023</v>
      </c>
      <c r="I5" s="4" t="str">
        <f>VLOOKUP(A5,HOP!A:U,21,0)</f>
        <v>直采</v>
      </c>
    </row>
    <row r="6" s="4" customFormat="1" hidden="1" spans="1:10">
      <c r="A6" s="8" t="s">
        <v>78</v>
      </c>
      <c r="B6" s="6">
        <v>45192</v>
      </c>
      <c r="C6" s="6">
        <v>45195</v>
      </c>
      <c r="D6" s="4">
        <v>735</v>
      </c>
      <c r="E6" s="4">
        <v>735</v>
      </c>
      <c r="F6" s="9" t="s">
        <v>79</v>
      </c>
      <c r="G6" s="4">
        <f t="shared" si="0"/>
        <v>0</v>
      </c>
      <c r="H6" s="4" t="str">
        <f t="shared" si="1"/>
        <v>，202309171020190025</v>
      </c>
      <c r="I6" s="4" t="e">
        <f>VLOOKUP(A6,HOP!A:U,21,0)</f>
        <v>#N/A</v>
      </c>
      <c r="J6" s="4">
        <v>9.17</v>
      </c>
    </row>
    <row r="7" s="4" customFormat="1" hidden="1" spans="1:10">
      <c r="A7" s="8" t="s">
        <v>80</v>
      </c>
      <c r="B7" s="6">
        <v>45194</v>
      </c>
      <c r="C7" s="6">
        <v>45195</v>
      </c>
      <c r="D7" s="4">
        <v>245</v>
      </c>
      <c r="E7" s="4">
        <v>245</v>
      </c>
      <c r="F7" s="9" t="s">
        <v>81</v>
      </c>
      <c r="G7" s="4">
        <f t="shared" si="0"/>
        <v>0</v>
      </c>
      <c r="H7" s="4" t="str">
        <f t="shared" si="1"/>
        <v>，202309171040530020</v>
      </c>
      <c r="I7" s="4" t="e">
        <f>VLOOKUP(A7,HOP!A:U,21,0)</f>
        <v>#N/A</v>
      </c>
      <c r="J7" s="4">
        <v>9.17</v>
      </c>
    </row>
    <row r="8" s="4" customFormat="1" hidden="1" spans="1:10">
      <c r="A8" s="8" t="s">
        <v>82</v>
      </c>
      <c r="B8" s="6">
        <v>45194</v>
      </c>
      <c r="C8" s="6">
        <v>45195</v>
      </c>
      <c r="D8" s="4">
        <v>305.2</v>
      </c>
      <c r="E8" s="4">
        <v>305.2</v>
      </c>
      <c r="F8" s="9" t="s">
        <v>83</v>
      </c>
      <c r="G8" s="4">
        <f t="shared" si="0"/>
        <v>0</v>
      </c>
      <c r="H8" s="4" t="str">
        <f t="shared" si="1"/>
        <v>，202309211127130068</v>
      </c>
      <c r="I8" s="4" t="e">
        <f>VLOOKUP(A8,HOP!A:U,21,0)</f>
        <v>#N/A</v>
      </c>
      <c r="J8" s="4">
        <v>9.21</v>
      </c>
    </row>
    <row r="9" s="4" customFormat="1" hidden="1" spans="1:10">
      <c r="A9" s="8" t="s">
        <v>84</v>
      </c>
      <c r="B9" s="6">
        <v>45194</v>
      </c>
      <c r="C9" s="6">
        <v>45195</v>
      </c>
      <c r="D9" s="4">
        <v>294</v>
      </c>
      <c r="E9" s="4">
        <v>294</v>
      </c>
      <c r="F9" s="9" t="s">
        <v>85</v>
      </c>
      <c r="G9" s="4">
        <f t="shared" si="0"/>
        <v>0</v>
      </c>
      <c r="H9" s="4" t="str">
        <f t="shared" si="1"/>
        <v>，202309221911260071</v>
      </c>
      <c r="I9" s="4" t="e">
        <f>VLOOKUP(A9,HOP!A:U,21,0)</f>
        <v>#N/A</v>
      </c>
      <c r="J9" s="4">
        <v>9.22</v>
      </c>
    </row>
    <row r="10" s="4" customFormat="1" hidden="1" spans="1:10">
      <c r="A10" s="8" t="s">
        <v>86</v>
      </c>
      <c r="B10" s="6">
        <v>45194</v>
      </c>
      <c r="C10" s="6">
        <v>45195</v>
      </c>
      <c r="D10" s="4">
        <v>345</v>
      </c>
      <c r="E10" s="4">
        <v>345</v>
      </c>
      <c r="F10" s="9" t="s">
        <v>87</v>
      </c>
      <c r="G10" s="4">
        <f t="shared" si="0"/>
        <v>0</v>
      </c>
      <c r="H10" s="4" t="str">
        <f t="shared" si="1"/>
        <v>，202309231732280079</v>
      </c>
      <c r="I10" s="4" t="e">
        <f>VLOOKUP(A10,HOP!A:U,21,0)</f>
        <v>#N/A</v>
      </c>
      <c r="J10" s="4">
        <v>9.23</v>
      </c>
    </row>
    <row r="11" s="4" customFormat="1" hidden="1" spans="1:10">
      <c r="A11" s="8" t="s">
        <v>88</v>
      </c>
      <c r="B11" s="6">
        <v>45194</v>
      </c>
      <c r="C11" s="6">
        <v>45195</v>
      </c>
      <c r="D11" s="4">
        <v>690</v>
      </c>
      <c r="E11" s="4">
        <v>690</v>
      </c>
      <c r="F11" s="9" t="s">
        <v>89</v>
      </c>
      <c r="G11" s="4">
        <f t="shared" si="0"/>
        <v>0</v>
      </c>
      <c r="H11" s="4" t="str">
        <f t="shared" si="1"/>
        <v>，202309231740370076</v>
      </c>
      <c r="I11" s="4" t="e">
        <f>VLOOKUP(A11,HOP!A:U,21,0)</f>
        <v>#N/A</v>
      </c>
      <c r="J11" s="4">
        <v>9.23</v>
      </c>
    </row>
    <row r="12" s="4" customFormat="1" hidden="1" spans="1:10">
      <c r="A12" s="8" t="s">
        <v>90</v>
      </c>
      <c r="B12" s="6">
        <v>45194</v>
      </c>
      <c r="C12" s="6">
        <v>45195</v>
      </c>
      <c r="D12" s="4">
        <v>265.01</v>
      </c>
      <c r="E12" s="4">
        <v>265.02</v>
      </c>
      <c r="F12" s="9" t="s">
        <v>91</v>
      </c>
      <c r="G12" s="4">
        <f t="shared" si="0"/>
        <v>-0.00999999999999091</v>
      </c>
      <c r="H12" s="4" t="str">
        <f t="shared" si="1"/>
        <v>，202309251310010025</v>
      </c>
      <c r="I12" s="4" t="e">
        <f>VLOOKUP(A12,HOP!A:U,21,0)</f>
        <v>#N/A</v>
      </c>
      <c r="J12" s="4">
        <v>9.25</v>
      </c>
    </row>
    <row r="13" s="4" customFormat="1" hidden="1" spans="1:10">
      <c r="A13" s="8" t="s">
        <v>92</v>
      </c>
      <c r="B13" s="6">
        <v>45194</v>
      </c>
      <c r="C13" s="6">
        <v>45195</v>
      </c>
      <c r="D13" s="4">
        <v>493.5</v>
      </c>
      <c r="E13" s="4">
        <v>493.5</v>
      </c>
      <c r="F13" s="9" t="s">
        <v>93</v>
      </c>
      <c r="G13" s="4">
        <f t="shared" si="0"/>
        <v>0</v>
      </c>
      <c r="H13" s="4" t="str">
        <f t="shared" si="1"/>
        <v>，202309252018000021</v>
      </c>
      <c r="I13" s="4" t="e">
        <f>VLOOKUP(A13,HOP!A:U,21,0)</f>
        <v>#N/A</v>
      </c>
      <c r="J13" s="4">
        <v>9.25</v>
      </c>
    </row>
    <row r="15" spans="4:4">
      <c r="D15" s="4">
        <f>SUM(D2:D14)</f>
        <v>23445.71</v>
      </c>
    </row>
    <row r="21" spans="1:4">
      <c r="A21" s="4" t="s">
        <v>94</v>
      </c>
      <c r="C21" s="4">
        <v>20073</v>
      </c>
      <c r="D21" s="4">
        <v>21540.25</v>
      </c>
    </row>
    <row r="22" spans="1:4">
      <c r="A22" s="4" t="s">
        <v>95</v>
      </c>
      <c r="C22" s="4">
        <v>3372.71</v>
      </c>
      <c r="D22" s="4">
        <v>3619.24</v>
      </c>
    </row>
    <row r="23" spans="1:4">
      <c r="A23" s="4" t="s">
        <v>96</v>
      </c>
      <c r="C23" s="4">
        <f>SUBTOTAL(9,C21:C22)</f>
        <v>23445.71</v>
      </c>
      <c r="D23" s="4">
        <f>SUBTOTAL(9,D21:D22)</f>
        <v>25159.49</v>
      </c>
    </row>
    <row r="24" spans="1:1">
      <c r="A24" s="4" t="s">
        <v>97</v>
      </c>
    </row>
  </sheetData>
  <autoFilter ref="A1:X13">
    <filterColumn colId="8">
      <filters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B46" sqref="B4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98</v>
      </c>
      <c r="B1" s="2" t="s">
        <v>99</v>
      </c>
      <c r="C1" s="2" t="s">
        <v>100</v>
      </c>
      <c r="D1" s="2" t="s">
        <v>101</v>
      </c>
      <c r="E1" s="2" t="s">
        <v>13</v>
      </c>
      <c r="F1" s="2" t="s">
        <v>5</v>
      </c>
      <c r="G1" s="2" t="s">
        <v>6</v>
      </c>
      <c r="H1" s="2" t="s">
        <v>102</v>
      </c>
      <c r="I1" s="2" t="s">
        <v>103</v>
      </c>
      <c r="J1" s="2" t="s">
        <v>104</v>
      </c>
      <c r="K1" s="2" t="s">
        <v>105</v>
      </c>
      <c r="L1" s="2" t="s">
        <v>106</v>
      </c>
      <c r="M1" s="2" t="s">
        <v>107</v>
      </c>
      <c r="N1" s="2" t="s">
        <v>108</v>
      </c>
      <c r="O1" s="2" t="s">
        <v>109</v>
      </c>
      <c r="P1" s="2" t="s">
        <v>110</v>
      </c>
      <c r="Q1" s="2" t="s">
        <v>111</v>
      </c>
      <c r="R1" s="2" t="s">
        <v>112</v>
      </c>
      <c r="S1" s="2" t="s">
        <v>113</v>
      </c>
      <c r="T1" s="2" t="s">
        <v>114</v>
      </c>
      <c r="U1" s="2" t="s">
        <v>115</v>
      </c>
      <c r="V1" s="2" t="s">
        <v>116</v>
      </c>
    </row>
    <row r="2" s="1" customFormat="1" spans="1:22">
      <c r="A2" s="3">
        <v>999226776289747</v>
      </c>
      <c r="B2" s="1" t="s">
        <v>117</v>
      </c>
      <c r="C2" s="1" t="s">
        <v>118</v>
      </c>
      <c r="D2" s="1" t="s">
        <v>119</v>
      </c>
      <c r="E2" s="1" t="s">
        <v>120</v>
      </c>
      <c r="F2" s="1" t="s">
        <v>121</v>
      </c>
      <c r="G2" s="1" t="s">
        <v>122</v>
      </c>
      <c r="H2" s="1" t="s">
        <v>123</v>
      </c>
      <c r="I2" s="1" t="s">
        <v>124</v>
      </c>
      <c r="J2" s="1" t="s">
        <v>125</v>
      </c>
      <c r="K2" s="1" t="s">
        <v>124</v>
      </c>
      <c r="L2" s="1" t="s">
        <v>124</v>
      </c>
      <c r="M2" s="1" t="s">
        <v>126</v>
      </c>
      <c r="N2" s="1" t="s">
        <v>126</v>
      </c>
      <c r="O2" s="1" t="s">
        <v>127</v>
      </c>
      <c r="P2" s="1" t="s">
        <v>128</v>
      </c>
      <c r="Q2" s="1" t="s">
        <v>129</v>
      </c>
      <c r="R2" s="1" t="s">
        <v>130</v>
      </c>
      <c r="S2" s="1" t="s">
        <v>131</v>
      </c>
      <c r="T2" s="1" t="s">
        <v>132</v>
      </c>
      <c r="U2" s="1" t="s">
        <v>133</v>
      </c>
      <c r="V2" s="1" t="s">
        <v>134</v>
      </c>
    </row>
    <row r="3" s="1" customFormat="1" spans="1:22">
      <c r="A3" s="3">
        <v>999226644687120</v>
      </c>
      <c r="B3" s="1" t="s">
        <v>135</v>
      </c>
      <c r="C3" s="1" t="s">
        <v>136</v>
      </c>
      <c r="D3" s="1" t="s">
        <v>119</v>
      </c>
      <c r="E3" s="1" t="s">
        <v>137</v>
      </c>
      <c r="F3" s="1" t="s">
        <v>138</v>
      </c>
      <c r="G3" s="1" t="s">
        <v>122</v>
      </c>
      <c r="H3" s="1" t="s">
        <v>123</v>
      </c>
      <c r="I3" s="1" t="s">
        <v>139</v>
      </c>
      <c r="J3" s="1" t="s">
        <v>125</v>
      </c>
      <c r="K3" s="1" t="s">
        <v>139</v>
      </c>
      <c r="L3" s="1" t="s">
        <v>139</v>
      </c>
      <c r="M3" s="1" t="s">
        <v>126</v>
      </c>
      <c r="N3" s="1" t="s">
        <v>126</v>
      </c>
      <c r="O3" s="1" t="s">
        <v>127</v>
      </c>
      <c r="P3" s="1" t="s">
        <v>128</v>
      </c>
      <c r="Q3" s="1" t="s">
        <v>129</v>
      </c>
      <c r="R3" s="1" t="s">
        <v>140</v>
      </c>
      <c r="S3" s="1" t="s">
        <v>131</v>
      </c>
      <c r="T3" s="1" t="s">
        <v>132</v>
      </c>
      <c r="U3" s="1" t="s">
        <v>133</v>
      </c>
      <c r="V3" s="1" t="s">
        <v>134</v>
      </c>
    </row>
    <row r="4" s="1" customFormat="1" spans="1:22">
      <c r="A4" s="3">
        <v>999226644240440</v>
      </c>
      <c r="B4" s="1" t="s">
        <v>135</v>
      </c>
      <c r="C4" s="1" t="s">
        <v>141</v>
      </c>
      <c r="D4" s="1" t="s">
        <v>119</v>
      </c>
      <c r="E4" s="1" t="s">
        <v>142</v>
      </c>
      <c r="F4" s="1" t="s">
        <v>143</v>
      </c>
      <c r="G4" s="1" t="s">
        <v>122</v>
      </c>
      <c r="H4" s="1" t="s">
        <v>123</v>
      </c>
      <c r="I4" s="1" t="s">
        <v>144</v>
      </c>
      <c r="J4" s="1" t="s">
        <v>125</v>
      </c>
      <c r="K4" s="1" t="s">
        <v>144</v>
      </c>
      <c r="L4" s="1" t="s">
        <v>144</v>
      </c>
      <c r="M4" s="1" t="s">
        <v>126</v>
      </c>
      <c r="N4" s="1" t="s">
        <v>126</v>
      </c>
      <c r="O4" s="1" t="s">
        <v>127</v>
      </c>
      <c r="P4" s="1" t="s">
        <v>128</v>
      </c>
      <c r="Q4" s="1" t="s">
        <v>129</v>
      </c>
      <c r="R4" s="1" t="s">
        <v>145</v>
      </c>
      <c r="S4" s="1" t="s">
        <v>131</v>
      </c>
      <c r="T4" s="1" t="s">
        <v>132</v>
      </c>
      <c r="U4" s="1" t="s">
        <v>133</v>
      </c>
      <c r="V4" s="1" t="s">
        <v>134</v>
      </c>
    </row>
    <row r="5" s="1" customFormat="1" spans="1:22">
      <c r="A5" s="3">
        <v>999225852031987</v>
      </c>
      <c r="B5" s="1" t="s">
        <v>146</v>
      </c>
      <c r="C5" s="1" t="s">
        <v>147</v>
      </c>
      <c r="D5" s="1" t="s">
        <v>119</v>
      </c>
      <c r="E5" s="1" t="s">
        <v>148</v>
      </c>
      <c r="F5" s="1" t="s">
        <v>149</v>
      </c>
      <c r="G5" s="1" t="s">
        <v>122</v>
      </c>
      <c r="H5" s="1" t="s">
        <v>123</v>
      </c>
      <c r="I5" s="1" t="s">
        <v>150</v>
      </c>
      <c r="J5" s="1" t="s">
        <v>125</v>
      </c>
      <c r="K5" s="1" t="s">
        <v>150</v>
      </c>
      <c r="L5" s="1" t="s">
        <v>150</v>
      </c>
      <c r="M5" s="1" t="s">
        <v>126</v>
      </c>
      <c r="N5" s="1" t="s">
        <v>126</v>
      </c>
      <c r="O5" s="1" t="s">
        <v>127</v>
      </c>
      <c r="P5" s="1" t="s">
        <v>128</v>
      </c>
      <c r="Q5" s="1" t="s">
        <v>129</v>
      </c>
      <c r="R5" s="1" t="s">
        <v>151</v>
      </c>
      <c r="S5" s="1" t="s">
        <v>131</v>
      </c>
      <c r="T5" s="1" t="s">
        <v>132</v>
      </c>
      <c r="U5" s="1" t="s">
        <v>133</v>
      </c>
      <c r="V5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2023-10-11T01:28:26Z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