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<sst xmlns="http://schemas.openxmlformats.org/spreadsheetml/2006/main" count="592" uniqueCount="221">
  <si>
    <t>去哪儿网酒店预付对账单</t>
  </si>
  <si>
    <t>供应商名称：</t>
  </si>
  <si>
    <t>港丰国际</t>
  </si>
  <si>
    <t>结算周期：</t>
  </si>
  <si>
    <t>2023-10-02至2023-10-08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</si>
  <si>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</si>
  <si>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</si>
  <si>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</si>
  <si>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</si>
  <si>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</si>
  <si>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</si>
  <si>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</si>
  <si>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</si>
  <si>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</si>
  <si>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</si>
  <si>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</si>
  <si>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</si>
  <si>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</si>
  <si>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</si>
  <si>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</si>
  <si>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¥18,527.00</t>
  </si>
  <si>
    <t>¥201.00</t>
  </si>
  <si>
    <t>¥3,231.75</t>
  </si>
  <si>
    <t>¥15,094.25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</si>
  <si>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</si>
  <si>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</si>
  <si>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</si>
  <si>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</si>
  <si>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</si>
  <si>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</si>
  <si>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</si>
  <si>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</si>
  <si>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</si>
  <si>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</si>
  <si>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</si>
  <si>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</si>
  <si>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</si>
  <si>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</si>
  <si>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</si>
  <si>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</si>
  <si>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</si>
  <si>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</si>
  <si>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</si>
  <si>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</si>
  <si>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</si>
  <si>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</si>
  <si>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</si>
  <si>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</si>
  <si>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</si>
  <si>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</si>
  <si>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</si>
  <si>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</si>
  <si>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</si>
  <si>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</si>
  <si>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</si>
  <si>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</si>
  <si>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</si>
  <si>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</si>
  <si>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</si>
  <si>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</si>
  <si>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</si>
  <si>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</si>
  <si>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</si>
  <si>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</si>
  <si>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</si>
  <si>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</si>
  <si>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</si>
  <si>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</si>
  <si>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</si>
  <si>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</si>
  <si>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703490486836</t>
  </si>
  <si>
    <t>3952858</t>
  </si>
  <si>
    <t>酒店预付</t>
  </si>
  <si>
    <t>否</t>
  </si>
  <si>
    <t>普通</t>
  </si>
  <si>
    <t>158558903</t>
  </si>
  <si>
    <t>COMO曼谷大都会酒店</t>
  </si>
  <si>
    <t>1619975</t>
  </si>
  <si>
    <t>ZHANG/YUANMEI</t>
  </si>
  <si>
    <t>2023-09-19</t>
  </si>
  <si>
    <t>2023-09-28</t>
  </si>
  <si>
    <t>2023-10-03</t>
  </si>
  <si>
    <t>¥4,950.00</t>
  </si>
  <si>
    <t>¥495.91</t>
  </si>
  <si>
    <t>¥4,454.09</t>
  </si>
  <si>
    <t>Metropolitan Room</t>
  </si>
  <si>
    <t>WEBSITE</t>
  </si>
  <si>
    <t>703283512203</t>
  </si>
  <si>
    <t>3064192</t>
  </si>
  <si>
    <t>197255417</t>
  </si>
  <si>
    <t>清迈门贝德酒店 - 仅限成人</t>
  </si>
  <si>
    <t>YU/QIANQIAN|LAI/ZHONLI</t>
  </si>
  <si>
    <t>2023-02-24</t>
  </si>
  <si>
    <t>2023-10-01</t>
  </si>
  <si>
    <t>2023-10-05</t>
  </si>
  <si>
    <t>¥1,592.00</t>
  </si>
  <si>
    <t>¥140.00</t>
  </si>
  <si>
    <t>¥1,452.00</t>
  </si>
  <si>
    <t>standard double room</t>
  </si>
  <si>
    <t>703399586684</t>
  </si>
  <si>
    <t>3528010</t>
  </si>
  <si>
    <t>188934002</t>
  </si>
  <si>
    <t>曼谷维伊 - 美憬阁酒店</t>
  </si>
  <si>
    <t>LIANG/YIWEN|ZHANG/JUN</t>
  </si>
  <si>
    <t>2023-06-20</t>
  </si>
  <si>
    <t>¥1,858.00</t>
  </si>
  <si>
    <t>¥178.00</t>
  </si>
  <si>
    <t>¥1,680.00</t>
  </si>
  <si>
    <t>deluxe king room</t>
  </si>
  <si>
    <t>703466813776</t>
  </si>
  <si>
    <t>3840616</t>
  </si>
  <si>
    <t>210910232</t>
  </si>
  <si>
    <t>普吉岛玛丽莎别墅酒店</t>
  </si>
  <si>
    <t>PENG/DAN|DAI/TONGWEI</t>
  </si>
  <si>
    <t>2023-08-26</t>
  </si>
  <si>
    <t>¥2,718.00</t>
  </si>
  <si>
    <t>¥256.78</t>
  </si>
  <si>
    <t>¥2,461.22</t>
  </si>
  <si>
    <t>pool villa</t>
  </si>
  <si>
    <t>703472743033</t>
  </si>
  <si>
    <t>3868309</t>
  </si>
  <si>
    <t>158561723</t>
  </si>
  <si>
    <t>首尔花园酒店</t>
  </si>
  <si>
    <t>CUI/XIAOYU|ZHU/BIAO</t>
  </si>
  <si>
    <t>2023-09-01</t>
  </si>
  <si>
    <t>2023-10-02</t>
  </si>
  <si>
    <t>2023-10-06</t>
  </si>
  <si>
    <t>¥4,928.00</t>
  </si>
  <si>
    <t>¥1,574.94</t>
  </si>
  <si>
    <t>¥3,353.06</t>
  </si>
  <si>
    <t>Superior Double Room</t>
  </si>
  <si>
    <t>703505082638</t>
  </si>
  <si>
    <t>4024120</t>
  </si>
  <si>
    <t>HU/KEJIA|YUE/ZENGLEI</t>
  </si>
  <si>
    <t>2023-10-04</t>
  </si>
  <si>
    <t>2023-10-07</t>
  </si>
  <si>
    <t>¥2,280.00</t>
  </si>
  <si>
    <t>¥586.12</t>
  </si>
  <si>
    <t>¥1,693.88</t>
  </si>
  <si>
    <t>703406589953</t>
  </si>
  <si>
    <t>3557744</t>
  </si>
  <si>
    <t>158577836</t>
  </si>
  <si>
    <t>西隆翠妮提酒店</t>
  </si>
  <si>
    <t>CHEN/YUANLIN</t>
  </si>
  <si>
    <t>2023-06-27</t>
  </si>
  <si>
    <t>2024-04-10</t>
  </si>
  <si>
    <t>2024-04-11</t>
  </si>
  <si>
    <t>2023-10-08 00:33:45</t>
  </si>
  <si>
    <t>Superior Room</t>
  </si>
  <si>
    <t>合计</t>
  </si>
  <si>
    <t/>
  </si>
  <si>
    <t>¥18,326.00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</si>
  <si>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</si>
  <si>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</si>
  <si>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</si>
  <si>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</si>
  <si>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</si>
  <si>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</si>
  <si>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</si>
  <si>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</si>
  <si>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</si>
  <si>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A231010111623481</t>
  </si>
  <si>
    <t>A231010111657481</t>
  </si>
  <si>
    <r>
      <t>总计：</t>
    </r>
    <r>
      <rPr>
        <sz val="10"/>
        <rFont val="Arial"/>
        <charset val="134"/>
      </rPr>
      <t>15094.25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</si>
  <si>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</si>
  <si>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</si>
  <si>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</si>
  <si>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</si>
  <si>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</si>
  <si>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</si>
  <si>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</si>
  <si>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</si>
  <si>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</si>
  <si>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</si>
  <si>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</si>
  <si>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</si>
  <si>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</si>
  <si>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</si>
  <si>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</si>
  <si>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</si>
  <si>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</si>
  <si>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</si>
  <si>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HU KEJIA,YUE ZENGLEI</t>
  </si>
  <si>
    <t>退房日周结</t>
  </si>
  <si>
    <t>1693.88</t>
  </si>
  <si>
    <t>RMB</t>
  </si>
  <si>
    <t>0</t>
  </si>
  <si>
    <t>0.00</t>
  </si>
  <si>
    <t>去哪儿直连（港丰）</t>
  </si>
  <si>
    <t>31</t>
  </si>
  <si>
    <t>2023-10-05 09:15:50</t>
  </si>
  <si>
    <t>汇智国际旅游发展有限公司</t>
  </si>
  <si>
    <t>直采</t>
  </si>
  <si>
    <t>泰国</t>
  </si>
  <si>
    <t>ZHANG YUANMEI</t>
  </si>
  <si>
    <t>4454.10</t>
  </si>
  <si>
    <t>2023-09-20 16:46:13</t>
  </si>
  <si>
    <t>703490486836;,</t>
  </si>
  <si>
    <t>2023-09-10</t>
  </si>
  <si>
    <t>3908746</t>
  </si>
  <si>
    <t>2023-09-30</t>
  </si>
  <si>
    <t>2023-09-20 16:46:04</t>
  </si>
  <si>
    <t>CUI XIAOYU,ZHU BIAO</t>
  </si>
  <si>
    <t>3353.06</t>
  </si>
  <si>
    <t>2023-09-01 15:33:28</t>
  </si>
  <si>
    <t>韩国</t>
  </si>
  <si>
    <t>703466813776，</t>
  </si>
  <si>
    <t>2023-08-28</t>
  </si>
  <si>
    <t>3847661</t>
  </si>
  <si>
    <t>普吉岛玛丽莎别墅酒店(SHA Plus+)</t>
  </si>
  <si>
    <t>PENG DAN,DAI TONGWEI</t>
  </si>
  <si>
    <t>2023-10-01 13:05:54</t>
  </si>
  <si>
    <t>2461.22</t>
  </si>
  <si>
    <t>2023-10-01 13:06:06</t>
  </si>
  <si>
    <t>LIANG YIWEN,ZHANG JUN</t>
  </si>
  <si>
    <t>1680.00</t>
  </si>
  <si>
    <t>2023-06-20 14:06:38</t>
  </si>
  <si>
    <t>YU QIANQIAN,LAI ZHONLI</t>
  </si>
  <si>
    <t>1452.00</t>
  </si>
  <si>
    <t>2023-02-24 22:35:01</t>
  </si>
  <si>
    <t>直连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</si>
</sst>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5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7</v>
      </c>
      <c r="B5" s="24" t="s">
        <v>19</v>
      </c>
      <c r="C5" s="8" t="s">
        <v>20</v>
      </c>
      <c r="D5" s="25" t="s">
        <v>21</v>
      </c>
      <c r="E5" s="26" t="s">
        <v>22</v>
      </c>
      <c r="F5" s="26" t="s">
        <v>19</v>
      </c>
      <c r="G5" s="27">
        <v>0</v>
      </c>
      <c r="H5" s="28" t="s">
        <v>19</v>
      </c>
      <c r="I5" s="39" t="s">
        <v>23</v>
      </c>
      <c r="J5" s="8" t="s">
        <v>19</v>
      </c>
      <c r="K5" s="8" t="s">
        <v>23</v>
      </c>
    </row>
    <row r="6" ht="27.95" customHeight="1" spans="1:9">
      <c r="A6" s="19" t="s">
        <v>24</v>
      </c>
      <c r="D6" s="29"/>
      <c r="E6" s="30"/>
      <c r="F6" s="30"/>
      <c r="G6" s="31"/>
      <c r="H6" s="30"/>
      <c r="I6" s="35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26</v>
      </c>
      <c r="B8" s="33">
        <v>7</v>
      </c>
      <c r="C8" s="33" t="s">
        <v>19</v>
      </c>
      <c r="D8" s="33" t="s">
        <v>20</v>
      </c>
      <c r="E8" s="34" t="s">
        <v>21</v>
      </c>
      <c r="F8" s="34" t="s">
        <v>22</v>
      </c>
      <c r="G8" s="34">
        <v>0</v>
      </c>
      <c r="H8" s="33" t="s">
        <v>19</v>
      </c>
      <c r="I8" s="40" t="s">
        <v>23</v>
      </c>
      <c r="J8" s="8" t="s">
        <v>19</v>
      </c>
      <c r="K8" s="8" t="s">
        <v>23</v>
      </c>
    </row>
    <row r="9" ht="15" customHeight="1" spans="1:11">
      <c r="A9" s="32" t="s">
        <v>27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28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29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30</v>
      </c>
      <c r="B12" s="37"/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5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19</v>
      </c>
      <c r="T2" s="7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4</v>
      </c>
      <c r="N3" s="7" t="s">
        <v>92</v>
      </c>
      <c r="O3" s="7" t="s">
        <v>93</v>
      </c>
      <c r="P3" s="7" t="s">
        <v>94</v>
      </c>
      <c r="Q3" s="7"/>
      <c r="R3" s="10" t="s">
        <v>95</v>
      </c>
      <c r="S3" s="11" t="s">
        <v>19</v>
      </c>
      <c r="T3" s="7"/>
      <c r="U3" s="10" t="s">
        <v>19</v>
      </c>
      <c r="V3" s="10" t="s">
        <v>95</v>
      </c>
      <c r="W3" s="11" t="s">
        <v>96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101</v>
      </c>
      <c r="H4" s="7" t="s">
        <v>102</v>
      </c>
      <c r="I4" s="7" t="s">
        <v>77</v>
      </c>
      <c r="J4" s="7" t="s">
        <v>2</v>
      </c>
      <c r="K4" s="7" t="s">
        <v>103</v>
      </c>
      <c r="L4" s="7">
        <v>1</v>
      </c>
      <c r="M4" s="7">
        <v>2</v>
      </c>
      <c r="N4" s="7" t="s">
        <v>104</v>
      </c>
      <c r="O4" s="7" t="s">
        <v>81</v>
      </c>
      <c r="P4" s="7" t="s">
        <v>94</v>
      </c>
      <c r="Q4" s="7"/>
      <c r="R4" s="10" t="s">
        <v>105</v>
      </c>
      <c r="S4" s="11" t="s">
        <v>19</v>
      </c>
      <c r="T4" s="7"/>
      <c r="U4" s="10" t="s">
        <v>19</v>
      </c>
      <c r="V4" s="10" t="s">
        <v>105</v>
      </c>
      <c r="W4" s="11" t="s">
        <v>106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111</v>
      </c>
      <c r="H5" s="7" t="s">
        <v>112</v>
      </c>
      <c r="I5" s="7" t="s">
        <v>77</v>
      </c>
      <c r="J5" s="7" t="s">
        <v>2</v>
      </c>
      <c r="K5" s="7" t="s">
        <v>113</v>
      </c>
      <c r="L5" s="7">
        <v>1</v>
      </c>
      <c r="M5" s="7">
        <v>2</v>
      </c>
      <c r="N5" s="7" t="s">
        <v>114</v>
      </c>
      <c r="O5" s="7" t="s">
        <v>81</v>
      </c>
      <c r="P5" s="7" t="s">
        <v>94</v>
      </c>
      <c r="Q5" s="7"/>
      <c r="R5" s="10" t="s">
        <v>115</v>
      </c>
      <c r="S5" s="11" t="s">
        <v>19</v>
      </c>
      <c r="T5" s="7"/>
      <c r="U5" s="10" t="s">
        <v>19</v>
      </c>
      <c r="V5" s="10" t="s">
        <v>115</v>
      </c>
      <c r="W5" s="11" t="s">
        <v>116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119</v>
      </c>
      <c r="B6" s="6" t="s">
        <v>120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121</v>
      </c>
      <c r="H6" s="7" t="s">
        <v>122</v>
      </c>
      <c r="I6" s="7" t="s">
        <v>77</v>
      </c>
      <c r="J6" s="7" t="s">
        <v>2</v>
      </c>
      <c r="K6" s="7" t="s">
        <v>123</v>
      </c>
      <c r="L6" s="7">
        <v>1</v>
      </c>
      <c r="M6" s="7">
        <v>4</v>
      </c>
      <c r="N6" s="7" t="s">
        <v>124</v>
      </c>
      <c r="O6" s="7" t="s">
        <v>125</v>
      </c>
      <c r="P6" s="7" t="s">
        <v>126</v>
      </c>
      <c r="Q6" s="7"/>
      <c r="R6" s="10" t="s">
        <v>127</v>
      </c>
      <c r="S6" s="11" t="s">
        <v>19</v>
      </c>
      <c r="T6" s="7"/>
      <c r="U6" s="10" t="s">
        <v>19</v>
      </c>
      <c r="V6" s="10" t="s">
        <v>127</v>
      </c>
      <c r="W6" s="11" t="s">
        <v>128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129</v>
      </c>
      <c r="AD6" t="s">
        <v>6</v>
      </c>
      <c r="AE6" t="s">
        <v>130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131</v>
      </c>
      <c r="B7" s="6" t="s">
        <v>132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75</v>
      </c>
      <c r="H7" s="7" t="s">
        <v>76</v>
      </c>
      <c r="I7" s="7" t="s">
        <v>77</v>
      </c>
      <c r="J7" s="7" t="s">
        <v>2</v>
      </c>
      <c r="K7" s="7" t="s">
        <v>133</v>
      </c>
      <c r="L7" s="7">
        <v>1</v>
      </c>
      <c r="M7" s="7">
        <v>2</v>
      </c>
      <c r="N7" s="7" t="s">
        <v>134</v>
      </c>
      <c r="O7" s="7" t="s">
        <v>94</v>
      </c>
      <c r="P7" s="7" t="s">
        <v>135</v>
      </c>
      <c r="Q7" s="7"/>
      <c r="R7" s="10" t="s">
        <v>136</v>
      </c>
      <c r="S7" s="11" t="s">
        <v>19</v>
      </c>
      <c r="T7" s="7"/>
      <c r="U7" s="10" t="s">
        <v>19</v>
      </c>
      <c r="V7" s="10" t="s">
        <v>136</v>
      </c>
      <c r="W7" s="11" t="s">
        <v>137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138</v>
      </c>
      <c r="AD7" t="s">
        <v>6</v>
      </c>
      <c r="AE7" t="s">
        <v>85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139</v>
      </c>
      <c r="B8" s="6" t="s">
        <v>140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141</v>
      </c>
      <c r="H8" s="7" t="s">
        <v>142</v>
      </c>
      <c r="I8" s="7" t="s">
        <v>77</v>
      </c>
      <c r="J8" s="7" t="s">
        <v>2</v>
      </c>
      <c r="K8" s="7" t="s">
        <v>143</v>
      </c>
      <c r="L8" s="7">
        <v>1</v>
      </c>
      <c r="M8" s="7">
        <v>1</v>
      </c>
      <c r="N8" s="7" t="s">
        <v>144</v>
      </c>
      <c r="O8" s="7" t="s">
        <v>145</v>
      </c>
      <c r="P8" s="7" t="s">
        <v>146</v>
      </c>
      <c r="Q8" s="7"/>
      <c r="R8" s="10" t="s">
        <v>21</v>
      </c>
      <c r="S8" s="11" t="s">
        <v>21</v>
      </c>
      <c r="T8" s="7" t="s">
        <v>147</v>
      </c>
      <c r="U8" s="10" t="s">
        <v>19</v>
      </c>
      <c r="V8" s="10" t="s">
        <v>19</v>
      </c>
      <c r="W8" s="11" t="s">
        <v>19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19</v>
      </c>
      <c r="AD8" t="s">
        <v>6</v>
      </c>
      <c r="AE8" t="s">
        <v>148</v>
      </c>
      <c r="AF8" t="s">
        <v>86</v>
      </c>
      <c r="AG8" t="s">
        <v>73</v>
      </c>
      <c r="AH8" t="s">
        <v>19</v>
      </c>
    </row>
    <row r="9" customHeight="1" spans="1:32">
      <c r="A9" s="9" t="s">
        <v>149</v>
      </c>
      <c r="B9" s="9"/>
      <c r="C9" s="9" t="s">
        <v>150</v>
      </c>
      <c r="D9" s="9"/>
      <c r="E9" s="9"/>
      <c r="F9" s="9"/>
      <c r="G9" s="9" t="s">
        <v>150</v>
      </c>
      <c r="H9" s="9" t="s">
        <v>150</v>
      </c>
      <c r="I9" s="9" t="s">
        <v>150</v>
      </c>
      <c r="J9" s="9" t="s">
        <v>150</v>
      </c>
      <c r="K9" s="9" t="s">
        <v>150</v>
      </c>
      <c r="L9" s="9" t="s">
        <v>150</v>
      </c>
      <c r="M9" s="9" t="s">
        <v>150</v>
      </c>
      <c r="N9" s="9" t="s">
        <v>150</v>
      </c>
      <c r="O9" s="9" t="s">
        <v>150</v>
      </c>
      <c r="P9" s="9" t="s">
        <v>150</v>
      </c>
      <c r="Q9" s="9"/>
      <c r="R9" s="12" t="s">
        <v>20</v>
      </c>
      <c r="S9" s="12" t="s">
        <v>21</v>
      </c>
      <c r="T9" s="9" t="s">
        <v>150</v>
      </c>
      <c r="U9" s="12"/>
      <c r="V9" s="12" t="s">
        <v>151</v>
      </c>
      <c r="W9" s="12" t="s">
        <v>22</v>
      </c>
      <c r="X9" s="12"/>
      <c r="Y9" s="12"/>
      <c r="Z9" s="12"/>
      <c r="AA9" s="9"/>
      <c r="AB9" s="12"/>
      <c r="AC9" s="9"/>
      <c r="AD9" s="9" t="s">
        <v>150</v>
      </c>
      <c r="AE9" s="9"/>
      <c r="AF9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152</v>
      </c>
      <c r="B1" s="4" t="s">
        <v>153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154</v>
      </c>
      <c r="H1" s="4" t="s">
        <v>155</v>
      </c>
      <c r="I1" s="4" t="s">
        <v>13</v>
      </c>
      <c r="J1" s="4" t="s">
        <v>17</v>
      </c>
      <c r="K1" s="4" t="s">
        <v>18</v>
      </c>
      <c r="L1" s="4" t="s">
        <v>156</v>
      </c>
      <c r="M1" s="4" t="s">
        <v>157</v>
      </c>
      <c r="N1" s="4" t="s">
        <v>158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159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5" sqref="A15:C1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160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4454.09</v>
      </c>
      <c r="E2" t="str">
        <f>VLOOKUP(A2,HOP!A:L,12,0)</f>
        <v>4454.10</v>
      </c>
      <c r="F2" t="str">
        <f>VLOOKUP(A2,HOP!A:C,3,0)</f>
        <v>3952858</v>
      </c>
      <c r="G2">
        <f>D2-E2</f>
        <v>-0.0100000000002183</v>
      </c>
      <c r="H2" t="str">
        <f>$H$1&amp;F2</f>
        <v>，3952858</v>
      </c>
      <c r="I2" t="str">
        <f>VLOOKUP(A2,HOP!A:U,21,0)</f>
        <v>直采</v>
      </c>
    </row>
    <row r="3" ht="14.25" hidden="1" customHeight="1" spans="1:9">
      <c r="A3" s="6" t="s">
        <v>87</v>
      </c>
      <c r="B3" s="7" t="s">
        <v>93</v>
      </c>
      <c r="C3" s="7" t="s">
        <v>94</v>
      </c>
      <c r="D3" s="3">
        <v>1452</v>
      </c>
      <c r="E3" t="str">
        <f>VLOOKUP(A3,HOP!A:L,12,0)</f>
        <v>1452.00</v>
      </c>
      <c r="F3" t="str">
        <f>VLOOKUP(A3,HOP!A:C,3,0)</f>
        <v>3064192</v>
      </c>
      <c r="G3">
        <f t="shared" ref="G3:G8" si="0">D3-E3</f>
        <v>0</v>
      </c>
      <c r="H3" t="str">
        <f t="shared" ref="H3:H8" si="1">$H$1&amp;F3</f>
        <v>，3064192</v>
      </c>
      <c r="I3" t="str">
        <f>VLOOKUP(A3,HOP!A:U,21,0)</f>
        <v>直连</v>
      </c>
    </row>
    <row r="4" ht="14.25" hidden="1" customHeight="1" spans="1:9">
      <c r="A4" s="6" t="s">
        <v>99</v>
      </c>
      <c r="B4" s="7" t="s">
        <v>81</v>
      </c>
      <c r="C4" s="7" t="s">
        <v>94</v>
      </c>
      <c r="D4" s="3">
        <v>1680</v>
      </c>
      <c r="E4" t="str">
        <f>VLOOKUP(A4,HOP!A:L,12,0)</f>
        <v>1680.00</v>
      </c>
      <c r="F4" t="str">
        <f>VLOOKUP(A4,HOP!A:C,3,0)</f>
        <v>3528010</v>
      </c>
      <c r="G4">
        <f t="shared" si="0"/>
        <v>0</v>
      </c>
      <c r="H4" t="str">
        <f t="shared" si="1"/>
        <v>，3528010</v>
      </c>
      <c r="I4" t="str">
        <f>VLOOKUP(A4,HOP!A:U,21,0)</f>
        <v>直采</v>
      </c>
    </row>
    <row r="5" ht="14.25" hidden="1" customHeight="1" spans="1:9">
      <c r="A5" s="6" t="s">
        <v>109</v>
      </c>
      <c r="B5" s="7" t="s">
        <v>81</v>
      </c>
      <c r="C5" s="7" t="s">
        <v>94</v>
      </c>
      <c r="D5" s="3">
        <v>2461.22</v>
      </c>
      <c r="E5" t="str">
        <f>VLOOKUP(A5,HOP!A:L,12,0)</f>
        <v>2461.22</v>
      </c>
      <c r="F5" t="str">
        <f>VLOOKUP(A5,HOP!A:C,3,0)</f>
        <v>3840616</v>
      </c>
      <c r="G5">
        <f t="shared" si="0"/>
        <v>0</v>
      </c>
      <c r="H5" t="str">
        <f t="shared" si="1"/>
        <v>，3840616</v>
      </c>
      <c r="I5" t="str">
        <f>VLOOKUP(A5,HOP!A:U,21,0)</f>
        <v>直采</v>
      </c>
    </row>
    <row r="6" ht="14.25" hidden="1" customHeight="1" spans="1:9">
      <c r="A6" s="6" t="s">
        <v>119</v>
      </c>
      <c r="B6" s="7" t="s">
        <v>125</v>
      </c>
      <c r="C6" s="7" t="s">
        <v>126</v>
      </c>
      <c r="D6" s="3">
        <v>3353.06</v>
      </c>
      <c r="E6" t="str">
        <f>VLOOKUP(A6,HOP!A:L,12,0)</f>
        <v>3353.06</v>
      </c>
      <c r="F6" t="str">
        <f>VLOOKUP(A6,HOP!A:C,3,0)</f>
        <v>3868309</v>
      </c>
      <c r="G6">
        <f t="shared" si="0"/>
        <v>0</v>
      </c>
      <c r="H6" t="str">
        <f t="shared" si="1"/>
        <v>，3868309</v>
      </c>
      <c r="I6" t="str">
        <f>VLOOKUP(A6,HOP!A:U,21,0)</f>
        <v>直采</v>
      </c>
    </row>
    <row r="7" ht="14.25" hidden="1" customHeight="1" spans="1:9">
      <c r="A7" s="6" t="s">
        <v>131</v>
      </c>
      <c r="B7" s="7" t="s">
        <v>94</v>
      </c>
      <c r="C7" s="7" t="s">
        <v>135</v>
      </c>
      <c r="D7" s="3">
        <v>1693.88</v>
      </c>
      <c r="E7" t="str">
        <f>VLOOKUP(A7,HOP!A:L,12,0)</f>
        <v>1693.88</v>
      </c>
      <c r="F7" t="str">
        <f>VLOOKUP(A7,HOP!A:C,3,0)</f>
        <v>4024120</v>
      </c>
      <c r="G7">
        <f t="shared" si="0"/>
        <v>0</v>
      </c>
      <c r="H7" t="str">
        <f t="shared" si="1"/>
        <v>，4024120</v>
      </c>
      <c r="I7" t="str">
        <f>VLOOKUP(A7,HOP!A:U,21,0)</f>
        <v>直采</v>
      </c>
    </row>
    <row r="8" ht="14.25" hidden="1" customHeight="1" spans="1:9">
      <c r="A8" s="6" t="s">
        <v>139</v>
      </c>
      <c r="B8" s="7" t="s">
        <v>145</v>
      </c>
      <c r="C8" s="7" t="s">
        <v>146</v>
      </c>
      <c r="D8" s="3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10" spans="4:4">
      <c r="D10" s="3">
        <f>SUM(D2:D9)</f>
        <v>15094.25</v>
      </c>
    </row>
    <row r="12" ht="14.25" spans="4:4">
      <c r="D12" s="8" t="s">
        <v>23</v>
      </c>
    </row>
    <row r="15" spans="1:3">
      <c r="A15" t="s">
        <v>161</v>
      </c>
      <c r="C15">
        <v>13642.25</v>
      </c>
    </row>
    <row r="16" spans="1:3">
      <c r="A16" t="s">
        <v>162</v>
      </c>
      <c r="C16">
        <v>1452</v>
      </c>
    </row>
    <row r="17" spans="1:3">
      <c r="A17" s="5" t="s">
        <v>163</v>
      </c>
      <c r="C17">
        <f>SUBTOTAL(9,C15:C16)</f>
        <v>15094.25</v>
      </c>
    </row>
  </sheetData>
  <autoFilter ref="A1:I8">
    <filterColumn colId="3">
      <filters>
        <filter val="1,452.00"/>
        <filter val="1,680.00"/>
        <filter val="2,461.22"/>
        <filter val="3,353.06"/>
        <filter val="1,693.88"/>
        <filter val="4,454.09"/>
      </filters>
    </filterColumn>
    <filterColumn colId="6">
      <filters>
        <filter val="-0.01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164</v>
      </c>
      <c r="B1" s="2" t="s">
        <v>165</v>
      </c>
      <c r="C1" s="2" t="s">
        <v>166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167</v>
      </c>
      <c r="I1" s="2" t="s">
        <v>168</v>
      </c>
      <c r="J1" s="2" t="s">
        <v>169</v>
      </c>
      <c r="K1" s="2" t="s">
        <v>170</v>
      </c>
      <c r="L1" s="2" t="s">
        <v>171</v>
      </c>
      <c r="M1" s="2" t="s">
        <v>172</v>
      </c>
      <c r="N1" s="2" t="s">
        <v>173</v>
      </c>
      <c r="O1" s="2" t="s">
        <v>174</v>
      </c>
      <c r="P1" s="2" t="s">
        <v>175</v>
      </c>
      <c r="Q1" s="2" t="s">
        <v>176</v>
      </c>
      <c r="R1" s="2" t="s">
        <v>177</v>
      </c>
      <c r="S1" s="2" t="s">
        <v>178</v>
      </c>
      <c r="T1" s="2" t="s">
        <v>179</v>
      </c>
      <c r="U1" s="2" t="s">
        <v>180</v>
      </c>
      <c r="V1" s="2" t="s">
        <v>181</v>
      </c>
    </row>
    <row r="2" s="1" customFormat="1" spans="1:22">
      <c r="A2" s="1" t="s">
        <v>131</v>
      </c>
      <c r="B2" s="1" t="s">
        <v>134</v>
      </c>
      <c r="C2" s="1" t="s">
        <v>132</v>
      </c>
      <c r="D2" s="1" t="s">
        <v>76</v>
      </c>
      <c r="E2" s="1" t="s">
        <v>182</v>
      </c>
      <c r="F2" s="1" t="s">
        <v>94</v>
      </c>
      <c r="G2" s="1" t="s">
        <v>135</v>
      </c>
      <c r="H2" s="1" t="s">
        <v>183</v>
      </c>
      <c r="I2" s="1" t="s">
        <v>184</v>
      </c>
      <c r="J2" s="1" t="s">
        <v>185</v>
      </c>
      <c r="K2" s="1" t="s">
        <v>184</v>
      </c>
      <c r="L2" s="1" t="s">
        <v>184</v>
      </c>
      <c r="M2" s="1" t="s">
        <v>186</v>
      </c>
      <c r="N2" s="1" t="s">
        <v>186</v>
      </c>
      <c r="O2" s="1" t="s">
        <v>187</v>
      </c>
      <c r="P2" s="1" t="s">
        <v>188</v>
      </c>
      <c r="Q2" s="1" t="s">
        <v>189</v>
      </c>
      <c r="R2" s="1" t="s">
        <v>190</v>
      </c>
      <c r="S2" s="1" t="s">
        <v>73</v>
      </c>
      <c r="T2" s="1" t="s">
        <v>191</v>
      </c>
      <c r="U2" s="1" t="s">
        <v>192</v>
      </c>
      <c r="V2" s="1" t="s">
        <v>193</v>
      </c>
    </row>
    <row r="3" s="1" customFormat="1" spans="1:22">
      <c r="A3" s="1" t="s">
        <v>70</v>
      </c>
      <c r="B3" s="1" t="s">
        <v>79</v>
      </c>
      <c r="C3" s="1" t="s">
        <v>71</v>
      </c>
      <c r="D3" s="1" t="s">
        <v>76</v>
      </c>
      <c r="E3" s="1" t="s">
        <v>194</v>
      </c>
      <c r="F3" s="1" t="s">
        <v>80</v>
      </c>
      <c r="G3" s="1" t="s">
        <v>81</v>
      </c>
      <c r="H3" s="1" t="s">
        <v>183</v>
      </c>
      <c r="I3" s="1" t="s">
        <v>195</v>
      </c>
      <c r="J3" s="1" t="s">
        <v>185</v>
      </c>
      <c r="K3" s="1" t="s">
        <v>195</v>
      </c>
      <c r="L3" s="1" t="s">
        <v>195</v>
      </c>
      <c r="M3" s="1" t="s">
        <v>186</v>
      </c>
      <c r="N3" s="1" t="s">
        <v>186</v>
      </c>
      <c r="O3" s="1" t="s">
        <v>187</v>
      </c>
      <c r="P3" s="1" t="s">
        <v>188</v>
      </c>
      <c r="Q3" s="1" t="s">
        <v>189</v>
      </c>
      <c r="R3" s="1" t="s">
        <v>196</v>
      </c>
      <c r="S3" s="1" t="s">
        <v>73</v>
      </c>
      <c r="T3" s="1" t="s">
        <v>191</v>
      </c>
      <c r="U3" s="1" t="s">
        <v>192</v>
      </c>
      <c r="V3" s="1" t="s">
        <v>193</v>
      </c>
    </row>
    <row r="4" s="1" customFormat="1" spans="1:22">
      <c r="A4" s="1" t="s">
        <v>197</v>
      </c>
      <c r="B4" s="1" t="s">
        <v>198</v>
      </c>
      <c r="C4" s="1" t="s">
        <v>199</v>
      </c>
      <c r="D4" s="1" t="s">
        <v>76</v>
      </c>
      <c r="E4" s="1" t="s">
        <v>194</v>
      </c>
      <c r="F4" s="1" t="s">
        <v>200</v>
      </c>
      <c r="G4" s="1" t="s">
        <v>81</v>
      </c>
      <c r="H4" s="1" t="s">
        <v>183</v>
      </c>
      <c r="I4" s="1" t="s">
        <v>187</v>
      </c>
      <c r="J4" s="1" t="s">
        <v>185</v>
      </c>
      <c r="K4" s="1" t="s">
        <v>187</v>
      </c>
      <c r="L4" s="1" t="s">
        <v>187</v>
      </c>
      <c r="M4" s="1" t="s">
        <v>186</v>
      </c>
      <c r="N4" s="1" t="s">
        <v>186</v>
      </c>
      <c r="O4" s="1" t="s">
        <v>187</v>
      </c>
      <c r="P4" s="1" t="s">
        <v>188</v>
      </c>
      <c r="Q4" s="1" t="s">
        <v>189</v>
      </c>
      <c r="R4" s="1" t="s">
        <v>201</v>
      </c>
      <c r="S4" s="1" t="s">
        <v>73</v>
      </c>
      <c r="T4" s="1" t="s">
        <v>191</v>
      </c>
      <c r="U4" s="1" t="s">
        <v>192</v>
      </c>
      <c r="V4" s="1" t="s">
        <v>193</v>
      </c>
    </row>
    <row r="5" s="1" customFormat="1" spans="1:22">
      <c r="A5" s="1" t="s">
        <v>119</v>
      </c>
      <c r="B5" s="1" t="s">
        <v>124</v>
      </c>
      <c r="C5" s="1" t="s">
        <v>120</v>
      </c>
      <c r="D5" s="1" t="s">
        <v>122</v>
      </c>
      <c r="E5" s="1" t="s">
        <v>202</v>
      </c>
      <c r="F5" s="1" t="s">
        <v>125</v>
      </c>
      <c r="G5" s="1" t="s">
        <v>126</v>
      </c>
      <c r="H5" s="1" t="s">
        <v>183</v>
      </c>
      <c r="I5" s="1" t="s">
        <v>203</v>
      </c>
      <c r="J5" s="1" t="s">
        <v>185</v>
      </c>
      <c r="K5" s="1" t="s">
        <v>203</v>
      </c>
      <c r="L5" s="1" t="s">
        <v>203</v>
      </c>
      <c r="M5" s="1" t="s">
        <v>186</v>
      </c>
      <c r="N5" s="1" t="s">
        <v>186</v>
      </c>
      <c r="O5" s="1" t="s">
        <v>187</v>
      </c>
      <c r="P5" s="1" t="s">
        <v>188</v>
      </c>
      <c r="Q5" s="1" t="s">
        <v>189</v>
      </c>
      <c r="R5" s="1" t="s">
        <v>204</v>
      </c>
      <c r="S5" s="1" t="s">
        <v>73</v>
      </c>
      <c r="T5" s="1" t="s">
        <v>191</v>
      </c>
      <c r="U5" s="1" t="s">
        <v>192</v>
      </c>
      <c r="V5" s="1" t="s">
        <v>205</v>
      </c>
    </row>
    <row r="6" s="1" customFormat="1" spans="1:22">
      <c r="A6" s="1" t="s">
        <v>206</v>
      </c>
      <c r="B6" s="1" t="s">
        <v>207</v>
      </c>
      <c r="C6" s="1" t="s">
        <v>208</v>
      </c>
      <c r="D6" s="1" t="s">
        <v>209</v>
      </c>
      <c r="E6" s="1" t="s">
        <v>210</v>
      </c>
      <c r="F6" s="1" t="s">
        <v>81</v>
      </c>
      <c r="G6" s="1" t="s">
        <v>94</v>
      </c>
      <c r="H6" s="1" t="s">
        <v>183</v>
      </c>
      <c r="I6" s="1" t="s">
        <v>187</v>
      </c>
      <c r="J6" s="1" t="s">
        <v>185</v>
      </c>
      <c r="K6" s="1" t="s">
        <v>187</v>
      </c>
      <c r="L6" s="1" t="s">
        <v>187</v>
      </c>
      <c r="M6" s="1" t="s">
        <v>186</v>
      </c>
      <c r="N6" s="1" t="s">
        <v>186</v>
      </c>
      <c r="O6" s="1" t="s">
        <v>187</v>
      </c>
      <c r="P6" s="1" t="s">
        <v>188</v>
      </c>
      <c r="Q6" s="1" t="s">
        <v>189</v>
      </c>
      <c r="R6" s="1" t="s">
        <v>211</v>
      </c>
      <c r="S6" s="1" t="s">
        <v>73</v>
      </c>
      <c r="T6" s="1" t="s">
        <v>191</v>
      </c>
      <c r="U6" s="1" t="s">
        <v>192</v>
      </c>
      <c r="V6" s="1" t="s">
        <v>193</v>
      </c>
    </row>
    <row r="7" s="1" customFormat="1" spans="1:22">
      <c r="A7" s="1" t="s">
        <v>109</v>
      </c>
      <c r="B7" s="1" t="s">
        <v>114</v>
      </c>
      <c r="C7" s="1" t="s">
        <v>110</v>
      </c>
      <c r="D7" s="1" t="s">
        <v>209</v>
      </c>
      <c r="E7" s="1" t="s">
        <v>210</v>
      </c>
      <c r="F7" s="1" t="s">
        <v>81</v>
      </c>
      <c r="G7" s="1" t="s">
        <v>94</v>
      </c>
      <c r="H7" s="1" t="s">
        <v>183</v>
      </c>
      <c r="I7" s="1" t="s">
        <v>212</v>
      </c>
      <c r="J7" s="1" t="s">
        <v>185</v>
      </c>
      <c r="K7" s="1" t="s">
        <v>212</v>
      </c>
      <c r="L7" s="1" t="s">
        <v>212</v>
      </c>
      <c r="M7" s="1" t="s">
        <v>186</v>
      </c>
      <c r="N7" s="1" t="s">
        <v>186</v>
      </c>
      <c r="O7" s="1" t="s">
        <v>187</v>
      </c>
      <c r="P7" s="1" t="s">
        <v>188</v>
      </c>
      <c r="Q7" s="1" t="s">
        <v>189</v>
      </c>
      <c r="R7" s="1" t="s">
        <v>213</v>
      </c>
      <c r="S7" s="1" t="s">
        <v>73</v>
      </c>
      <c r="T7" s="1" t="s">
        <v>191</v>
      </c>
      <c r="U7" s="1" t="s">
        <v>192</v>
      </c>
      <c r="V7" s="1" t="s">
        <v>193</v>
      </c>
    </row>
    <row r="8" s="1" customFormat="1" spans="1:22">
      <c r="A8" s="1" t="s">
        <v>99</v>
      </c>
      <c r="B8" s="1" t="s">
        <v>104</v>
      </c>
      <c r="C8" s="1" t="s">
        <v>100</v>
      </c>
      <c r="D8" s="1" t="s">
        <v>102</v>
      </c>
      <c r="E8" s="1" t="s">
        <v>214</v>
      </c>
      <c r="F8" s="1" t="s">
        <v>81</v>
      </c>
      <c r="G8" s="1" t="s">
        <v>94</v>
      </c>
      <c r="H8" s="1" t="s">
        <v>183</v>
      </c>
      <c r="I8" s="1" t="s">
        <v>215</v>
      </c>
      <c r="J8" s="1" t="s">
        <v>185</v>
      </c>
      <c r="K8" s="1" t="s">
        <v>215</v>
      </c>
      <c r="L8" s="1" t="s">
        <v>215</v>
      </c>
      <c r="M8" s="1" t="s">
        <v>186</v>
      </c>
      <c r="N8" s="1" t="s">
        <v>186</v>
      </c>
      <c r="O8" s="1" t="s">
        <v>187</v>
      </c>
      <c r="P8" s="1" t="s">
        <v>188</v>
      </c>
      <c r="Q8" s="1" t="s">
        <v>189</v>
      </c>
      <c r="R8" s="1" t="s">
        <v>216</v>
      </c>
      <c r="S8" s="1" t="s">
        <v>73</v>
      </c>
      <c r="T8" s="1" t="s">
        <v>191</v>
      </c>
      <c r="U8" s="1" t="s">
        <v>192</v>
      </c>
      <c r="V8" s="1" t="s">
        <v>193</v>
      </c>
    </row>
    <row r="9" s="1" customFormat="1" spans="1:22">
      <c r="A9" s="1" t="s">
        <v>87</v>
      </c>
      <c r="B9" s="1" t="s">
        <v>92</v>
      </c>
      <c r="C9" s="1" t="s">
        <v>88</v>
      </c>
      <c r="D9" s="1" t="s">
        <v>90</v>
      </c>
      <c r="E9" s="1" t="s">
        <v>217</v>
      </c>
      <c r="F9" s="1" t="s">
        <v>93</v>
      </c>
      <c r="G9" s="1" t="s">
        <v>94</v>
      </c>
      <c r="H9" s="1" t="s">
        <v>183</v>
      </c>
      <c r="I9" s="1" t="s">
        <v>218</v>
      </c>
      <c r="J9" s="1" t="s">
        <v>185</v>
      </c>
      <c r="K9" s="1" t="s">
        <v>218</v>
      </c>
      <c r="L9" s="1" t="s">
        <v>218</v>
      </c>
      <c r="M9" s="1" t="s">
        <v>186</v>
      </c>
      <c r="N9" s="1" t="s">
        <v>186</v>
      </c>
      <c r="O9" s="1" t="s">
        <v>187</v>
      </c>
      <c r="P9" s="1" t="s">
        <v>188</v>
      </c>
      <c r="Q9" s="1" t="s">
        <v>189</v>
      </c>
      <c r="R9" s="1" t="s">
        <v>219</v>
      </c>
      <c r="S9" s="1" t="s">
        <v>73</v>
      </c>
      <c r="T9" s="1" t="s">
        <v>191</v>
      </c>
      <c r="U9" s="1" t="s">
        <v>220</v>
      </c>
      <c r="V9" s="1" t="s">
        <v>193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2023-10-10T03:18:40Z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C1FE5151B6F04B828C4743466A5F5307_12</vt:lpwstr>
  </property>
</Properties>
</file>