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<sst xmlns="http://schemas.openxmlformats.org/spreadsheetml/2006/main" count="241" uniqueCount="135">
  <si>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</si>
  <si>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</si>
  <si>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</si>
  <si>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</si>
  <si>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</si>
  <si>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</si>
  <si>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</si>
  <si>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</si>
  <si>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</si>
  <si>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</si>
  <si>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</si>
  <si>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</si>
  <si>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</si>
  <si>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</si>
  <si>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</si>
  <si>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</si>
  <si>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</si>
  <si>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</si>
  <si>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</si>
  <si>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</si>
  <si>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</si>
  <si>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</si>
  <si>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</si>
  <si>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</si>
  <si>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</si>
  <si>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999226064506455	</t>
  </si>
  <si>
    <t>Ctrip</t>
  </si>
  <si>
    <t>正常</t>
  </si>
  <si>
    <t>[香港]香港都会海逸酒店(Harbour Plaza Metropolis)(5347164)</t>
  </si>
  <si>
    <t>高级房(至少提前7天预订)(连住3晚及以上)&lt;双人入住&gt;&lt;内宾&gt;&lt;无早&gt;</t>
  </si>
  <si>
    <t>CNY</t>
  </si>
  <si>
    <t>Zhao/Yuxi</t>
  </si>
  <si>
    <t>CA363231013CNY</t>
  </si>
  <si>
    <t>未提现</t>
  </si>
  <si>
    <t>携程开票</t>
  </si>
  <si>
    <t xml:space="preserve">3786245	</t>
  </si>
  <si>
    <t xml:space="preserve">	</t>
  </si>
  <si>
    <t xml:space="preserve">999226493557410	</t>
  </si>
  <si>
    <t>高级房(至少提前7天预订)(至少连住2晚及以上)&lt;双人入住&gt;&lt;内宾&gt;&lt;无早&gt;</t>
  </si>
  <si>
    <t>LI/YOUZHU,SHI/SONG,SHI/TAO,SHI/QINGZHU</t>
  </si>
  <si>
    <t xml:space="preserve">3855616	</t>
  </si>
  <si>
    <t xml:space="preserve">6287944	</t>
  </si>
  <si>
    <t xml:space="preserve">999226634582857	</t>
  </si>
  <si>
    <t>YANG/YATING</t>
  </si>
  <si>
    <t xml:space="preserve">3886847	</t>
  </si>
  <si>
    <t xml:space="preserve">6293401	</t>
  </si>
  <si>
    <t xml:space="preserve">26789698502	</t>
  </si>
  <si>
    <t>[香港]香港九龙海湾酒店(Kowloon Harbourfront Hotel)(25665271)</t>
  </si>
  <si>
    <t>双卧室城景套房(至少提前7天预订)(至少连住2晚及以上)&lt;三人入住&gt;&lt;内宾&gt;&lt;无早&gt;</t>
  </si>
  <si>
    <t>WANG/YUNXI,CHEN/CHIWEI</t>
  </si>
  <si>
    <t xml:space="preserve">3935942	</t>
  </si>
  <si>
    <t xml:space="preserve">483967	</t>
  </si>
  <si>
    <t xml:space="preserve">999226899964526	</t>
  </si>
  <si>
    <t>[梅州]梅州昌盛豪生大酒店(45834822)</t>
  </si>
  <si>
    <t>柚见汝——非遗大床房&lt;超值特惠&gt;&lt;双人入住&gt;&lt;双早&gt;</t>
  </si>
  <si>
    <t>孙军</t>
  </si>
  <si>
    <t xml:space="preserve">999226933352105	</t>
  </si>
  <si>
    <t>[梅州]梅州白天鹅迎宾馆(100697959)</t>
  </si>
  <si>
    <t>商务江景双床房&lt;双人入住&gt;&lt;限量抢购&gt;&lt;双早&gt;&lt;日历房套餐高价值&gt;&lt;新酒店礼盒&gt;</t>
  </si>
  <si>
    <t>许佩君</t>
  </si>
  <si>
    <t xml:space="preserve">999227020988382	</t>
  </si>
  <si>
    <t>商务城景大床房&lt;双人入住&gt;&lt;限量抢购&gt;&lt;双早&gt;&lt;日历房套餐高价值&gt;&lt;新酒店礼盒&gt;</t>
  </si>
  <si>
    <t>罗净,韩枫,唐继海</t>
  </si>
  <si>
    <t xml:space="preserve">999227033816063	</t>
  </si>
  <si>
    <t>商务江景大床房&lt;双人入住&gt;&lt;限量抢购&gt;&lt;双早&gt;&lt;日历房套餐高价值&gt;&lt;新酒店礼盒&gt;</t>
  </si>
  <si>
    <t>郑善兴,黄桂香</t>
  </si>
  <si>
    <t xml:space="preserve">999227052234038	</t>
  </si>
  <si>
    <t>吴兴玉,罗桂娇</t>
  </si>
  <si>
    <t>，</t>
  </si>
  <si>
    <t>999226064506455</t>
  </si>
  <si>
    <t>直采</t>
  </si>
  <si>
    <t>3786245+999226064506455此单多收728元待退回</t>
  </si>
  <si>
    <t>999226899964526</t>
  </si>
  <si>
    <t>202309211429530068</t>
  </si>
  <si>
    <t>999226933352105</t>
  </si>
  <si>
    <t>202309241937060068</t>
  </si>
  <si>
    <t>999227020988382</t>
  </si>
  <si>
    <t>202309251031320025</t>
  </si>
  <si>
    <t>999227033816063</t>
  </si>
  <si>
    <t>202309252311030021</t>
  </si>
  <si>
    <t>999227052234038</t>
  </si>
  <si>
    <t>202309262338440077</t>
  </si>
  <si>
    <t>A231013095033481</t>
  </si>
  <si>
    <t>A231013095303228</t>
  </si>
  <si>
    <t>房集：i231013095452 4276.4</t>
  </si>
  <si>
    <t>CNY / HKD 当前参考汇率: 1.070735523</t>
  </si>
  <si>
    <t>总计： 15926.4 CNY/
17052.96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</si>
  <si>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</si>
  <si>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</si>
  <si>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</si>
  <si>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</si>
  <si>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</si>
  <si>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</si>
  <si>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</si>
  <si>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</si>
  <si>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</si>
  <si>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</si>
  <si>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</si>
  <si>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</si>
  <si>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</si>
  <si>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</si>
  <si>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</si>
  <si>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</si>
  <si>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</si>
  <si>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</si>
  <si>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</si>
  <si>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2023-09-15</t>
  </si>
  <si>
    <t>3935942</t>
  </si>
  <si>
    <t>香港九龙海湾酒店</t>
  </si>
  <si>
    <t>WANG YUNXI,CHEN CHIWEI</t>
  </si>
  <si>
    <t>2023-09-26</t>
  </si>
  <si>
    <t>2023-09-28</t>
  </si>
  <si>
    <t>退房日周结</t>
  </si>
  <si>
    <t>1934.00</t>
  </si>
  <si>
    <t>RMB</t>
  </si>
  <si>
    <t>0</t>
  </si>
  <si>
    <t>0.00</t>
  </si>
  <si>
    <t>携程国内直连(DD)</t>
  </si>
  <si>
    <t>01.011249</t>
  </si>
  <si>
    <t>2023-09-18 17:18:35</t>
  </si>
  <si>
    <t>否</t>
  </si>
  <si>
    <t>汇智国际旅游发展有限公司</t>
  </si>
  <si>
    <t>中国</t>
  </si>
  <si>
    <t>2023-09-05</t>
  </si>
  <si>
    <t>3886847</t>
  </si>
  <si>
    <t>香港都会海逸酒店</t>
  </si>
  <si>
    <t>YANG YATING</t>
  </si>
  <si>
    <t>2023-09-25</t>
  </si>
  <si>
    <t>2310.00</t>
  </si>
  <si>
    <t>2023-09-06 11:53:36</t>
  </si>
  <si>
    <t>2023-08-29</t>
  </si>
  <si>
    <t>3855616</t>
  </si>
  <si>
    <t>LI YOUZHU,SHI SONG,SHI TAO,SHI QINGZHU</t>
  </si>
  <si>
    <t>4494.00</t>
  </si>
  <si>
    <t>2023-08-30 14:13:46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</si>
</sst>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NumberFormat="1" applyFill="1" applyAlignment="1" quotePrefix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24</xdr:row>
      <xdr:rowOff>0</xdr:rowOff>
    </xdr:from>
    <xdr:to>
      <xdr:col>14</xdr:col>
      <xdr:colOff>381000</xdr:colOff>
      <xdr:row>54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114800"/>
          <a:ext cx="10496550" cy="52006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45193</v>
      </c>
      <c r="G2" s="6">
        <v>45197</v>
      </c>
      <c r="H2" s="4">
        <v>1</v>
      </c>
      <c r="I2" s="4">
        <v>4</v>
      </c>
      <c r="J2" s="4">
        <v>4</v>
      </c>
      <c r="K2" s="4" t="s">
        <v>30</v>
      </c>
      <c r="L2" s="4">
        <v>2912</v>
      </c>
      <c r="M2" s="4">
        <v>2912</v>
      </c>
      <c r="N2" s="4" t="s">
        <v>31</v>
      </c>
      <c r="O2" s="4" t="s">
        <v>32</v>
      </c>
      <c r="P2" s="4" t="s">
        <v>33</v>
      </c>
      <c r="Q2" s="4">
        <v>0</v>
      </c>
      <c r="R2" s="7">
        <v>45153</v>
      </c>
      <c r="S2" s="6">
        <v>45212</v>
      </c>
      <c r="T2" s="4" t="s">
        <v>34</v>
      </c>
      <c r="U2" s="4">
        <v>2912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7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6">
        <v>45195</v>
      </c>
      <c r="G3" s="6">
        <v>45197</v>
      </c>
      <c r="H3" s="4">
        <v>3</v>
      </c>
      <c r="I3" s="4">
        <v>2</v>
      </c>
      <c r="J3" s="4">
        <v>6</v>
      </c>
      <c r="K3" s="4" t="s">
        <v>30</v>
      </c>
      <c r="L3" s="4">
        <v>4494</v>
      </c>
      <c r="M3" s="4">
        <v>4494</v>
      </c>
      <c r="N3" s="4" t="s">
        <v>39</v>
      </c>
      <c r="O3" s="4" t="s">
        <v>32</v>
      </c>
      <c r="P3" s="4" t="s">
        <v>33</v>
      </c>
      <c r="Q3" s="4">
        <v>0</v>
      </c>
      <c r="R3" s="7">
        <v>45167</v>
      </c>
      <c r="S3" s="6">
        <v>45212</v>
      </c>
      <c r="T3" s="4" t="s">
        <v>34</v>
      </c>
      <c r="U3" s="4">
        <v>4494</v>
      </c>
      <c r="V3" s="4">
        <v>0</v>
      </c>
      <c r="W3" s="4">
        <v>0</v>
      </c>
      <c r="X3" s="4" t="s">
        <v>40</v>
      </c>
      <c r="Y3" s="4">
        <v>6287941</v>
      </c>
      <c r="Z3" s="4">
        <v>6287943</v>
      </c>
      <c r="AA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28</v>
      </c>
      <c r="E4" s="4" t="s">
        <v>38</v>
      </c>
      <c r="F4" s="6">
        <v>45194</v>
      </c>
      <c r="G4" s="6">
        <v>45197</v>
      </c>
      <c r="H4" s="4">
        <v>1</v>
      </c>
      <c r="I4" s="4">
        <v>3</v>
      </c>
      <c r="J4" s="4">
        <v>3</v>
      </c>
      <c r="K4" s="4" t="s">
        <v>30</v>
      </c>
      <c r="L4" s="4">
        <v>2310</v>
      </c>
      <c r="M4" s="4">
        <v>2310</v>
      </c>
      <c r="N4" s="4" t="s">
        <v>43</v>
      </c>
      <c r="O4" s="4" t="s">
        <v>32</v>
      </c>
      <c r="P4" s="4" t="s">
        <v>33</v>
      </c>
      <c r="Q4" s="4">
        <v>0</v>
      </c>
      <c r="R4" s="7">
        <v>45174</v>
      </c>
      <c r="S4" s="6">
        <v>45212</v>
      </c>
      <c r="T4" s="4" t="s">
        <v>34</v>
      </c>
      <c r="U4" s="4">
        <v>2310</v>
      </c>
      <c r="V4" s="4">
        <v>0</v>
      </c>
      <c r="W4" s="4">
        <v>0</v>
      </c>
      <c r="X4" s="4" t="s">
        <v>44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45195</v>
      </c>
      <c r="G5" s="6">
        <v>45197</v>
      </c>
      <c r="H5" s="4">
        <v>1</v>
      </c>
      <c r="I5" s="4">
        <v>2</v>
      </c>
      <c r="J5" s="4">
        <v>2</v>
      </c>
      <c r="K5" s="4" t="s">
        <v>30</v>
      </c>
      <c r="L5" s="4">
        <v>1934</v>
      </c>
      <c r="M5" s="4">
        <v>1934</v>
      </c>
      <c r="N5" s="4" t="s">
        <v>49</v>
      </c>
      <c r="O5" s="4" t="s">
        <v>32</v>
      </c>
      <c r="P5" s="4" t="s">
        <v>33</v>
      </c>
      <c r="Q5" s="4">
        <v>0</v>
      </c>
      <c r="R5" s="7">
        <v>45184</v>
      </c>
      <c r="S5" s="6">
        <v>45212</v>
      </c>
      <c r="T5" s="4" t="s">
        <v>34</v>
      </c>
      <c r="U5" s="4">
        <v>1934</v>
      </c>
      <c r="V5" s="4">
        <v>0</v>
      </c>
      <c r="W5" s="4">
        <v>0</v>
      </c>
      <c r="X5" s="4" t="s">
        <v>50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45194</v>
      </c>
      <c r="G6" s="6">
        <v>45197</v>
      </c>
      <c r="H6" s="4">
        <v>1</v>
      </c>
      <c r="I6" s="4">
        <v>3</v>
      </c>
      <c r="J6" s="4">
        <v>3</v>
      </c>
      <c r="K6" s="4" t="s">
        <v>30</v>
      </c>
      <c r="L6" s="4">
        <v>1470</v>
      </c>
      <c r="M6" s="4">
        <v>1470</v>
      </c>
      <c r="N6" s="4" t="s">
        <v>55</v>
      </c>
      <c r="O6" s="4" t="s">
        <v>32</v>
      </c>
      <c r="P6" s="4" t="s">
        <v>33</v>
      </c>
      <c r="Q6" s="4">
        <v>0</v>
      </c>
      <c r="R6" s="7">
        <v>45190.0000115741</v>
      </c>
      <c r="S6" s="6">
        <v>45212</v>
      </c>
      <c r="T6" s="4" t="s">
        <v>34</v>
      </c>
      <c r="U6" s="4">
        <v>1470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45196</v>
      </c>
      <c r="G7" s="6">
        <v>45197</v>
      </c>
      <c r="H7" s="4">
        <v>1</v>
      </c>
      <c r="I7" s="4">
        <v>1</v>
      </c>
      <c r="J7" s="4">
        <v>1</v>
      </c>
      <c r="K7" s="4" t="s">
        <v>30</v>
      </c>
      <c r="L7" s="4">
        <v>327</v>
      </c>
      <c r="M7" s="4">
        <v>327</v>
      </c>
      <c r="N7" s="4" t="s">
        <v>59</v>
      </c>
      <c r="O7" s="4" t="s">
        <v>32</v>
      </c>
      <c r="P7" s="4" t="s">
        <v>33</v>
      </c>
      <c r="Q7" s="4">
        <v>0</v>
      </c>
      <c r="R7" s="7">
        <v>45193.0000115741</v>
      </c>
      <c r="S7" s="6">
        <v>45212</v>
      </c>
      <c r="T7" s="4" t="s">
        <v>34</v>
      </c>
      <c r="U7" s="4">
        <v>327</v>
      </c>
      <c r="V7" s="4">
        <v>0</v>
      </c>
      <c r="W7" s="4">
        <v>0</v>
      </c>
      <c r="X7" s="4" t="s">
        <v>36</v>
      </c>
      <c r="Y7" s="4" t="s">
        <v>36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57</v>
      </c>
      <c r="E8" s="4" t="s">
        <v>61</v>
      </c>
      <c r="F8" s="6">
        <v>45196</v>
      </c>
      <c r="G8" s="6">
        <v>45197</v>
      </c>
      <c r="H8" s="4">
        <v>3</v>
      </c>
      <c r="I8" s="4">
        <v>1</v>
      </c>
      <c r="J8" s="4">
        <v>3</v>
      </c>
      <c r="K8" s="4" t="s">
        <v>30</v>
      </c>
      <c r="L8" s="4">
        <v>882</v>
      </c>
      <c r="M8" s="4">
        <v>882</v>
      </c>
      <c r="N8" s="4" t="s">
        <v>62</v>
      </c>
      <c r="O8" s="4" t="s">
        <v>32</v>
      </c>
      <c r="P8" s="4" t="s">
        <v>33</v>
      </c>
      <c r="Q8" s="4">
        <v>0</v>
      </c>
      <c r="R8" s="7">
        <v>45194.0000115741</v>
      </c>
      <c r="S8" s="6">
        <v>45212</v>
      </c>
      <c r="T8" s="4" t="s">
        <v>34</v>
      </c>
      <c r="U8" s="4">
        <v>882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57</v>
      </c>
      <c r="E9" s="4" t="s">
        <v>64</v>
      </c>
      <c r="F9" s="6">
        <v>45196</v>
      </c>
      <c r="G9" s="6">
        <v>45197</v>
      </c>
      <c r="H9" s="4">
        <v>2</v>
      </c>
      <c r="I9" s="4">
        <v>1</v>
      </c>
      <c r="J9" s="4">
        <v>2</v>
      </c>
      <c r="K9" s="4" t="s">
        <v>30</v>
      </c>
      <c r="L9" s="4">
        <v>610.4</v>
      </c>
      <c r="M9" s="4">
        <v>610.4</v>
      </c>
      <c r="N9" s="4" t="s">
        <v>65</v>
      </c>
      <c r="O9" s="4" t="s">
        <v>32</v>
      </c>
      <c r="P9" s="4" t="s">
        <v>33</v>
      </c>
      <c r="Q9" s="4">
        <v>0</v>
      </c>
      <c r="R9" s="7">
        <v>45194</v>
      </c>
      <c r="S9" s="6">
        <v>45212</v>
      </c>
      <c r="T9" s="4" t="s">
        <v>34</v>
      </c>
      <c r="U9" s="4">
        <v>610.4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53</v>
      </c>
      <c r="E10" s="4" t="s">
        <v>54</v>
      </c>
      <c r="F10" s="6">
        <v>45196</v>
      </c>
      <c r="G10" s="6">
        <v>45197</v>
      </c>
      <c r="H10" s="4">
        <v>2</v>
      </c>
      <c r="I10" s="4">
        <v>1</v>
      </c>
      <c r="J10" s="4">
        <v>2</v>
      </c>
      <c r="K10" s="4" t="s">
        <v>30</v>
      </c>
      <c r="L10" s="4">
        <v>987</v>
      </c>
      <c r="M10" s="4">
        <v>987</v>
      </c>
      <c r="N10" s="4" t="s">
        <v>67</v>
      </c>
      <c r="O10" s="4" t="s">
        <v>32</v>
      </c>
      <c r="P10" s="4" t="s">
        <v>33</v>
      </c>
      <c r="Q10" s="4">
        <v>0</v>
      </c>
      <c r="R10" s="7">
        <v>45195</v>
      </c>
      <c r="S10" s="6">
        <v>45212</v>
      </c>
      <c r="T10" s="4" t="s">
        <v>34</v>
      </c>
      <c r="U10" s="4">
        <v>987</v>
      </c>
      <c r="V10" s="4">
        <v>0</v>
      </c>
      <c r="W10" s="4">
        <v>0</v>
      </c>
      <c r="X10" s="4" t="s">
        <v>36</v>
      </c>
      <c r="Y10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A16" sqref="A16:D20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68</v>
      </c>
    </row>
    <row r="2" s="4" customFormat="1" spans="1:10">
      <c r="A2" s="8" t="s">
        <v>69</v>
      </c>
      <c r="B2" s="6">
        <v>45193</v>
      </c>
      <c r="C2" s="6">
        <v>45197</v>
      </c>
      <c r="D2" s="4">
        <v>2912</v>
      </c>
      <c r="E2" s="4">
        <v>2184</v>
      </c>
      <c r="F2" s="4">
        <v>3786245</v>
      </c>
      <c r="G2" s="4">
        <f>D2-E2</f>
        <v>728</v>
      </c>
      <c r="H2" s="4" t="str">
        <f>$H$1&amp;F2</f>
        <v>，3786245</v>
      </c>
      <c r="I2" s="4" t="s">
        <v>70</v>
      </c>
      <c r="J2" s="4" t="s">
        <v>71</v>
      </c>
    </row>
    <row r="3" s="4" customFormat="1" spans="1:9">
      <c r="A3" s="5">
        <v>999226493557410</v>
      </c>
      <c r="B3" s="6">
        <v>45195</v>
      </c>
      <c r="C3" s="6">
        <v>45197</v>
      </c>
      <c r="D3" s="4">
        <v>4494</v>
      </c>
      <c r="E3" s="4" t="str">
        <f>VLOOKUP(A3,HOP!A:L,12,0)</f>
        <v>4494.00</v>
      </c>
      <c r="F3" s="4" t="str">
        <f>VLOOKUP(A3,HOP!A:C,3,0)</f>
        <v>3855616</v>
      </c>
      <c r="G3" s="4">
        <f t="shared" ref="G3:G10" si="0">D3-E3</f>
        <v>0</v>
      </c>
      <c r="H3" s="4" t="str">
        <f t="shared" ref="H3:H10" si="1">$H$1&amp;F3</f>
        <v>，3855616</v>
      </c>
      <c r="I3" s="4" t="str">
        <f>VLOOKUP(A3,HOP!A:U,21,0)</f>
        <v>直采</v>
      </c>
    </row>
    <row r="4" s="4" customFormat="1" spans="1:9">
      <c r="A4" s="5">
        <v>999226634582857</v>
      </c>
      <c r="B4" s="6">
        <v>45194</v>
      </c>
      <c r="C4" s="6">
        <v>45197</v>
      </c>
      <c r="D4" s="4">
        <v>2310</v>
      </c>
      <c r="E4" s="4" t="str">
        <f>VLOOKUP(A4,HOP!A:L,12,0)</f>
        <v>2310.00</v>
      </c>
      <c r="F4" s="4" t="str">
        <f>VLOOKUP(A4,HOP!A:C,3,0)</f>
        <v>3886847</v>
      </c>
      <c r="G4" s="4">
        <f t="shared" si="0"/>
        <v>0</v>
      </c>
      <c r="H4" s="4" t="str">
        <f t="shared" si="1"/>
        <v>，3886847</v>
      </c>
      <c r="I4" s="4" t="str">
        <f>VLOOKUP(A4,HOP!A:U,21,0)</f>
        <v>直采</v>
      </c>
    </row>
    <row r="5" s="4" customFormat="1" spans="1:9">
      <c r="A5" s="5">
        <v>26789698502</v>
      </c>
      <c r="B5" s="6">
        <v>45195</v>
      </c>
      <c r="C5" s="6">
        <v>45197</v>
      </c>
      <c r="D5" s="4">
        <v>1934</v>
      </c>
      <c r="E5" s="4" t="str">
        <f>VLOOKUP(A5,HOP!A:L,12,0)</f>
        <v>1934.00</v>
      </c>
      <c r="F5" s="4" t="str">
        <f>VLOOKUP(A5,HOP!A:C,3,0)</f>
        <v>3935942</v>
      </c>
      <c r="G5" s="4">
        <f t="shared" si="0"/>
        <v>0</v>
      </c>
      <c r="H5" s="4" t="str">
        <f t="shared" si="1"/>
        <v>，3935942</v>
      </c>
      <c r="I5" s="4" t="str">
        <f>VLOOKUP(A5,HOP!A:U,21,0)</f>
        <v>直采</v>
      </c>
    </row>
    <row r="6" s="4" customFormat="1" spans="1:10">
      <c r="A6" s="8" t="s">
        <v>72</v>
      </c>
      <c r="B6" s="6">
        <v>45194</v>
      </c>
      <c r="C6" s="6">
        <v>45197</v>
      </c>
      <c r="D6" s="4">
        <v>1470</v>
      </c>
      <c r="E6" s="4">
        <v>1470</v>
      </c>
      <c r="F6" s="9" t="s">
        <v>73</v>
      </c>
      <c r="G6" s="4">
        <f t="shared" si="0"/>
        <v>0</v>
      </c>
      <c r="H6" s="4" t="str">
        <f t="shared" si="1"/>
        <v>，202309211429530068</v>
      </c>
      <c r="I6" s="4" t="e">
        <f>VLOOKUP(A6,HOP!A:U,21,0)</f>
        <v>#N/A</v>
      </c>
      <c r="J6" s="4">
        <v>9.21</v>
      </c>
    </row>
    <row r="7" s="4" customFormat="1" spans="1:10">
      <c r="A7" s="8" t="s">
        <v>74</v>
      </c>
      <c r="B7" s="6">
        <v>45196</v>
      </c>
      <c r="C7" s="6">
        <v>45197</v>
      </c>
      <c r="D7" s="4">
        <v>327</v>
      </c>
      <c r="E7" s="4">
        <v>327</v>
      </c>
      <c r="F7" s="9" t="s">
        <v>75</v>
      </c>
      <c r="G7" s="4">
        <f t="shared" si="0"/>
        <v>0</v>
      </c>
      <c r="H7" s="4" t="str">
        <f t="shared" si="1"/>
        <v>，202309241937060068</v>
      </c>
      <c r="I7" s="4" t="e">
        <f>VLOOKUP(A7,HOP!A:U,21,0)</f>
        <v>#N/A</v>
      </c>
      <c r="J7" s="4">
        <v>9.24</v>
      </c>
    </row>
    <row r="8" s="4" customFormat="1" spans="1:10">
      <c r="A8" s="8" t="s">
        <v>76</v>
      </c>
      <c r="B8" s="6">
        <v>45196</v>
      </c>
      <c r="C8" s="6">
        <v>45197</v>
      </c>
      <c r="D8" s="4">
        <v>882</v>
      </c>
      <c r="E8" s="4">
        <v>882</v>
      </c>
      <c r="F8" s="9" t="s">
        <v>77</v>
      </c>
      <c r="G8" s="4">
        <f t="shared" si="0"/>
        <v>0</v>
      </c>
      <c r="H8" s="4" t="str">
        <f t="shared" si="1"/>
        <v>，202309251031320025</v>
      </c>
      <c r="I8" s="4" t="e">
        <f>VLOOKUP(A8,HOP!A:U,21,0)</f>
        <v>#N/A</v>
      </c>
      <c r="J8" s="4">
        <v>9.25</v>
      </c>
    </row>
    <row r="9" s="4" customFormat="1" spans="1:10">
      <c r="A9" s="8" t="s">
        <v>78</v>
      </c>
      <c r="B9" s="6">
        <v>45196</v>
      </c>
      <c r="C9" s="6">
        <v>45197</v>
      </c>
      <c r="D9" s="4">
        <v>610.4</v>
      </c>
      <c r="E9" s="4">
        <v>610.4</v>
      </c>
      <c r="F9" s="9" t="s">
        <v>79</v>
      </c>
      <c r="G9" s="4">
        <f t="shared" si="0"/>
        <v>0</v>
      </c>
      <c r="H9" s="4" t="str">
        <f t="shared" si="1"/>
        <v>，202309252311030021</v>
      </c>
      <c r="I9" s="4" t="e">
        <f>VLOOKUP(A9,HOP!A:U,21,0)</f>
        <v>#N/A</v>
      </c>
      <c r="J9" s="4">
        <v>9.25</v>
      </c>
    </row>
    <row r="10" s="4" customFormat="1" spans="1:10">
      <c r="A10" s="8" t="s">
        <v>80</v>
      </c>
      <c r="B10" s="6">
        <v>45196</v>
      </c>
      <c r="C10" s="6">
        <v>45197</v>
      </c>
      <c r="D10" s="4">
        <v>987</v>
      </c>
      <c r="E10" s="4">
        <v>987</v>
      </c>
      <c r="F10" s="9" t="s">
        <v>81</v>
      </c>
      <c r="G10" s="4">
        <f t="shared" si="0"/>
        <v>0</v>
      </c>
      <c r="H10" s="4" t="str">
        <f t="shared" si="1"/>
        <v>，202309262338440077</v>
      </c>
      <c r="I10" s="4" t="e">
        <f>VLOOKUP(A10,HOP!A:U,21,0)</f>
        <v>#N/A</v>
      </c>
      <c r="J10" s="4">
        <v>9.26</v>
      </c>
    </row>
    <row r="12" spans="4:4">
      <c r="D12" s="4">
        <f>SUM(D2:D11)</f>
        <v>15926.4</v>
      </c>
    </row>
    <row r="16" spans="1:4">
      <c r="A16" s="4" t="s">
        <v>82</v>
      </c>
      <c r="C16" s="4">
        <v>10922</v>
      </c>
      <c r="D16" s="4">
        <v>11694.57</v>
      </c>
    </row>
    <row r="17" spans="1:4">
      <c r="A17" s="4" t="s">
        <v>83</v>
      </c>
      <c r="C17" s="4">
        <v>728</v>
      </c>
      <c r="D17" s="4">
        <v>779.5</v>
      </c>
    </row>
    <row r="18" spans="1:4">
      <c r="A18" s="4" t="s">
        <v>84</v>
      </c>
      <c r="C18" s="4">
        <v>4276.4</v>
      </c>
      <c r="D18" s="4">
        <v>4578.89</v>
      </c>
    </row>
    <row r="19" spans="1:4">
      <c r="A19" s="4" t="s">
        <v>85</v>
      </c>
      <c r="C19" s="4">
        <f>SUM(C16:C18)</f>
        <v>15926.4</v>
      </c>
      <c r="D19" s="4">
        <f>SUM(D16:D18)</f>
        <v>17052.96</v>
      </c>
    </row>
    <row r="20" spans="1:1">
      <c r="A20" s="4" t="s">
        <v>86</v>
      </c>
    </row>
  </sheetData>
  <autoFilter ref="A1:XFD20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A2" sqref="A2:A1048576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2">
      <c r="A1" s="2" t="s">
        <v>87</v>
      </c>
      <c r="B1" s="2" t="s">
        <v>88</v>
      </c>
      <c r="C1" s="2" t="s">
        <v>89</v>
      </c>
      <c r="D1" s="2" t="s">
        <v>90</v>
      </c>
      <c r="E1" s="2" t="s">
        <v>13</v>
      </c>
      <c r="F1" s="2" t="s">
        <v>5</v>
      </c>
      <c r="G1" s="2" t="s">
        <v>6</v>
      </c>
      <c r="H1" s="2" t="s">
        <v>91</v>
      </c>
      <c r="I1" s="2" t="s">
        <v>92</v>
      </c>
      <c r="J1" s="2" t="s">
        <v>93</v>
      </c>
      <c r="K1" s="2" t="s">
        <v>94</v>
      </c>
      <c r="L1" s="2" t="s">
        <v>95</v>
      </c>
      <c r="M1" s="2" t="s">
        <v>96</v>
      </c>
      <c r="N1" s="2" t="s">
        <v>97</v>
      </c>
      <c r="O1" s="2" t="s">
        <v>98</v>
      </c>
      <c r="P1" s="2" t="s">
        <v>99</v>
      </c>
      <c r="Q1" s="2" t="s">
        <v>100</v>
      </c>
      <c r="R1" s="2" t="s">
        <v>101</v>
      </c>
      <c r="S1" s="2" t="s">
        <v>102</v>
      </c>
      <c r="T1" s="2" t="s">
        <v>103</v>
      </c>
      <c r="U1" s="2" t="s">
        <v>104</v>
      </c>
      <c r="V1" s="2" t="s">
        <v>105</v>
      </c>
    </row>
    <row r="2" s="1" customFormat="1" spans="1:22">
      <c r="A2" s="3">
        <v>26789698502</v>
      </c>
      <c r="B2" s="1" t="s">
        <v>106</v>
      </c>
      <c r="C2" s="1" t="s">
        <v>107</v>
      </c>
      <c r="D2" s="1" t="s">
        <v>108</v>
      </c>
      <c r="E2" s="1" t="s">
        <v>109</v>
      </c>
      <c r="F2" s="1" t="s">
        <v>110</v>
      </c>
      <c r="G2" s="1" t="s">
        <v>111</v>
      </c>
      <c r="H2" s="1" t="s">
        <v>112</v>
      </c>
      <c r="I2" s="1" t="s">
        <v>113</v>
      </c>
      <c r="J2" s="1" t="s">
        <v>114</v>
      </c>
      <c r="K2" s="1" t="s">
        <v>113</v>
      </c>
      <c r="L2" s="1" t="s">
        <v>113</v>
      </c>
      <c r="M2" s="1" t="s">
        <v>115</v>
      </c>
      <c r="N2" s="1" t="s">
        <v>115</v>
      </c>
      <c r="O2" s="1" t="s">
        <v>116</v>
      </c>
      <c r="P2" s="1" t="s">
        <v>117</v>
      </c>
      <c r="Q2" s="1" t="s">
        <v>118</v>
      </c>
      <c r="R2" s="1" t="s">
        <v>119</v>
      </c>
      <c r="S2" s="1" t="s">
        <v>120</v>
      </c>
      <c r="T2" s="1" t="s">
        <v>121</v>
      </c>
      <c r="U2" s="1" t="s">
        <v>70</v>
      </c>
      <c r="V2" s="1" t="s">
        <v>122</v>
      </c>
    </row>
    <row r="3" s="1" customFormat="1" spans="1:22">
      <c r="A3" s="3">
        <v>999226634582857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  <c r="G3" s="1" t="s">
        <v>111</v>
      </c>
      <c r="H3" s="1" t="s">
        <v>112</v>
      </c>
      <c r="I3" s="1" t="s">
        <v>128</v>
      </c>
      <c r="J3" s="1" t="s">
        <v>114</v>
      </c>
      <c r="K3" s="1" t="s">
        <v>128</v>
      </c>
      <c r="L3" s="1" t="s">
        <v>128</v>
      </c>
      <c r="M3" s="1" t="s">
        <v>115</v>
      </c>
      <c r="N3" s="1" t="s">
        <v>115</v>
      </c>
      <c r="O3" s="1" t="s">
        <v>116</v>
      </c>
      <c r="P3" s="1" t="s">
        <v>117</v>
      </c>
      <c r="Q3" s="1" t="s">
        <v>118</v>
      </c>
      <c r="R3" s="1" t="s">
        <v>129</v>
      </c>
      <c r="S3" s="1" t="s">
        <v>120</v>
      </c>
      <c r="T3" s="1" t="s">
        <v>121</v>
      </c>
      <c r="U3" s="1" t="s">
        <v>70</v>
      </c>
      <c r="V3" s="1" t="s">
        <v>122</v>
      </c>
    </row>
    <row r="4" s="1" customFormat="1" spans="1:22">
      <c r="A4" s="3">
        <v>999226493557410</v>
      </c>
      <c r="B4" s="1" t="s">
        <v>130</v>
      </c>
      <c r="C4" s="1" t="s">
        <v>131</v>
      </c>
      <c r="D4" s="1" t="s">
        <v>125</v>
      </c>
      <c r="E4" s="1" t="s">
        <v>132</v>
      </c>
      <c r="F4" s="1" t="s">
        <v>110</v>
      </c>
      <c r="G4" s="1" t="s">
        <v>111</v>
      </c>
      <c r="H4" s="1" t="s">
        <v>112</v>
      </c>
      <c r="I4" s="1" t="s">
        <v>133</v>
      </c>
      <c r="J4" s="1" t="s">
        <v>114</v>
      </c>
      <c r="K4" s="1" t="s">
        <v>133</v>
      </c>
      <c r="L4" s="1" t="s">
        <v>133</v>
      </c>
      <c r="M4" s="1" t="s">
        <v>115</v>
      </c>
      <c r="N4" s="1" t="s">
        <v>115</v>
      </c>
      <c r="O4" s="1" t="s">
        <v>116</v>
      </c>
      <c r="P4" s="1" t="s">
        <v>117</v>
      </c>
      <c r="Q4" s="1" t="s">
        <v>118</v>
      </c>
      <c r="R4" s="1" t="s">
        <v>134</v>
      </c>
      <c r="S4" s="1" t="s">
        <v>120</v>
      </c>
      <c r="T4" s="1" t="s">
        <v>121</v>
      </c>
      <c r="U4" s="1" t="s">
        <v>70</v>
      </c>
      <c r="V4" s="1" t="s">
        <v>122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2023-10-13T01:57:15Z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