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<sst xmlns="http://schemas.openxmlformats.org/spreadsheetml/2006/main" count="314" uniqueCount="147">
  <si>
    <t>去哪儿网酒店预付对账单</t>
  </si>
  <si>
    <t>供应商名称：</t>
  </si>
  <si>
    <t>汇趣住</t>
  </si>
  <si>
    <t>结算周期：</t>
  </si>
  <si>
    <t>2023-10-09至2023-10-10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</si>
  <si>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</si>
  <si>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</si>
  <si>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</si>
  <si>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</si>
  <si>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</si>
  <si>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</si>
  <si>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</si>
  <si>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</si>
  <si>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</si>
  <si>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</si>
  <si>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</si>
  <si>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</si>
  <si>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</si>
  <si>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</si>
  <si>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</si>
  <si>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¥859.00</t>
  </si>
  <si>
    <t>¥119.56</t>
  </si>
  <si>
    <t>¥739.44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</si>
  <si>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</si>
  <si>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</si>
  <si>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</si>
  <si>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</si>
  <si>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</si>
  <si>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</si>
  <si>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</si>
  <si>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</si>
  <si>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</si>
  <si>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</si>
  <si>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</si>
  <si>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</si>
  <si>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</si>
  <si>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</si>
  <si>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</si>
  <si>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</si>
  <si>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</si>
  <si>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</si>
  <si>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</si>
  <si>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</si>
  <si>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</si>
  <si>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</si>
  <si>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</si>
  <si>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</si>
  <si>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</si>
  <si>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</si>
  <si>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</si>
  <si>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</si>
  <si>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</si>
  <si>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</si>
  <si>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</si>
  <si>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</si>
  <si>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</si>
  <si>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</si>
  <si>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</si>
  <si>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</si>
  <si>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</si>
  <si>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</si>
  <si>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</si>
  <si>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</si>
  <si>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</si>
  <si>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</si>
  <si>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</si>
  <si>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</si>
  <si>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</si>
  <si>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</si>
  <si>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</si>
  <si>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813510862745</t>
  </si>
  <si>
    <t>酒店预付</t>
  </si>
  <si>
    <t>否</t>
  </si>
  <si>
    <t>普通</t>
  </si>
  <si>
    <t>311483959</t>
  </si>
  <si>
    <t>格林豪泰(北京黄村西大街地铁站店)</t>
  </si>
  <si>
    <t>1639468</t>
  </si>
  <si>
    <t>梁珊珊</t>
  </si>
  <si>
    <t>2023-10-09</t>
  </si>
  <si>
    <t>2023-10-10</t>
  </si>
  <si>
    <t>¥234.00</t>
  </si>
  <si>
    <t>¥37.27</t>
  </si>
  <si>
    <t>¥196.73</t>
  </si>
  <si>
    <t>大床房</t>
  </si>
  <si>
    <t>WEBSITE</t>
  </si>
  <si>
    <t>813510034144</t>
  </si>
  <si>
    <t>311481619</t>
  </si>
  <si>
    <t>广州华厦大酒店(海珠广场地铁站店)</t>
  </si>
  <si>
    <t>刘怡</t>
  </si>
  <si>
    <t>¥625.00</t>
  </si>
  <si>
    <t>¥82.29</t>
  </si>
  <si>
    <t>¥542.71</t>
  </si>
  <si>
    <t>华厦江景大床房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</si>
  <si>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</si>
  <si>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</si>
  <si>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</si>
  <si>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</si>
  <si>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</si>
  <si>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</si>
  <si>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</si>
  <si>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</si>
  <si>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</si>
  <si>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</si>
  <si>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</si>
  <si>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A231012150934481</t>
  </si>
  <si>
    <r>
      <t>总计：</t>
    </r>
    <r>
      <rPr>
        <sz val="10"/>
        <rFont val="Arial"/>
        <charset val="134"/>
      </rPr>
      <t>739.44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</si>
  <si>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</si>
  <si>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</si>
  <si>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</si>
  <si>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</si>
  <si>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</si>
  <si>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</si>
  <si>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</si>
  <si>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</si>
  <si>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</si>
  <si>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</si>
  <si>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</si>
  <si>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</si>
  <si>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</si>
  <si>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</si>
  <si>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</si>
  <si>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</si>
  <si>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</si>
  <si>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</si>
  <si>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4045982</t>
  </si>
  <si>
    <t>--</t>
  </si>
  <si>
    <t>196.73</t>
  </si>
  <si>
    <t>RMB</t>
  </si>
  <si>
    <t>0</t>
  </si>
  <si>
    <t>0.00</t>
  </si>
  <si>
    <t>汇趣住国内直连</t>
  </si>
  <si>
    <t>01.011247</t>
  </si>
  <si>
    <t>2023-10-09 21:42:34</t>
  </si>
  <si>
    <t>直连</t>
  </si>
  <si>
    <t>中国</t>
  </si>
  <si>
    <t>4044674</t>
  </si>
  <si>
    <t>广州华厦大酒店（海珠广场地铁站店）</t>
  </si>
  <si>
    <t>542.71</t>
  </si>
  <si>
    <t>2023-10-09 16:55:58</t>
  </si>
  <si>
    <t>813504125519</t>
  </si>
  <si>
    <t>2023-10-03</t>
  </si>
  <si>
    <t>4015541</t>
  </si>
  <si>
    <t>7天优品酒店（拉萨布达拉宫东店）</t>
  </si>
  <si>
    <t>姜振东</t>
  </si>
  <si>
    <t>2023-10-11</t>
  </si>
  <si>
    <t>368.74</t>
  </si>
  <si>
    <t>2023-10-03 02:11:40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</si>
</sst>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196.73</v>
      </c>
      <c r="E2" t="str">
        <f>VLOOKUP(A2,HOP!A:L,12,0)</f>
        <v>196.73</v>
      </c>
      <c r="F2" t="str">
        <f>VLOOKUP(A2,HOP!A:C,3,0)</f>
        <v>4045982</v>
      </c>
      <c r="G2">
        <f>D2-E2</f>
        <v>0</v>
      </c>
      <c r="H2" t="str">
        <f>$H$1&amp;F2</f>
        <v>，4045982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542.71</v>
      </c>
      <c r="E3" t="str">
        <f>VLOOKUP(A3,HOP!A:L,12,0)</f>
        <v>542.71</v>
      </c>
      <c r="F3" t="str">
        <f>VLOOKUP(A3,HOP!A:C,3,0)</f>
        <v>4044674</v>
      </c>
      <c r="G3">
        <f>D3-E3</f>
        <v>0</v>
      </c>
      <c r="H3" t="str">
        <f>$H$1&amp;F3</f>
        <v>，4044674</v>
      </c>
      <c r="I3" t="str">
        <f>VLOOKUP(A3,HOP!A:U,21,0)</f>
        <v>直连</v>
      </c>
    </row>
    <row r="5" spans="4:4">
      <c r="D5" s="3">
        <f>SUM(D2:D4)</f>
        <v>739.44</v>
      </c>
    </row>
    <row r="8" ht="14.25" spans="4:4">
      <c r="D8" s="8" t="s">
        <v>22</v>
      </c>
    </row>
    <row r="12" spans="1:1">
      <c r="A12" t="s">
        <v>104</v>
      </c>
    </row>
    <row r="13" spans="1:1">
      <c r="A13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1" t="s">
        <v>70</v>
      </c>
      <c r="B2" s="1" t="s">
        <v>78</v>
      </c>
      <c r="C2" s="1" t="s">
        <v>124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72</v>
      </c>
      <c r="T2" s="1" t="s">
        <v>34</v>
      </c>
      <c r="U2" s="1" t="s">
        <v>133</v>
      </c>
      <c r="V2" s="1" t="s">
        <v>134</v>
      </c>
    </row>
    <row r="3" s="1" customFormat="1" spans="1:22">
      <c r="A3" s="1" t="s">
        <v>85</v>
      </c>
      <c r="B3" s="1" t="s">
        <v>78</v>
      </c>
      <c r="C3" s="1" t="s">
        <v>135</v>
      </c>
      <c r="D3" s="1" t="s">
        <v>136</v>
      </c>
      <c r="E3" s="1" t="s">
        <v>88</v>
      </c>
      <c r="F3" s="1" t="s">
        <v>78</v>
      </c>
      <c r="G3" s="1" t="s">
        <v>79</v>
      </c>
      <c r="H3" s="1" t="s">
        <v>125</v>
      </c>
      <c r="I3" s="1" t="s">
        <v>137</v>
      </c>
      <c r="J3" s="1" t="s">
        <v>127</v>
      </c>
      <c r="K3" s="1" t="s">
        <v>137</v>
      </c>
      <c r="L3" s="1" t="s">
        <v>137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138</v>
      </c>
      <c r="S3" s="1" t="s">
        <v>72</v>
      </c>
      <c r="T3" s="1" t="s">
        <v>34</v>
      </c>
      <c r="U3" s="1" t="s">
        <v>133</v>
      </c>
      <c r="V3" s="1" t="s">
        <v>134</v>
      </c>
    </row>
    <row r="4" s="1" customFormat="1" spans="1:22">
      <c r="A4" s="1" t="s">
        <v>139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78</v>
      </c>
      <c r="G4" s="1" t="s">
        <v>144</v>
      </c>
      <c r="H4" s="1" t="s">
        <v>125</v>
      </c>
      <c r="I4" s="1" t="s">
        <v>145</v>
      </c>
      <c r="J4" s="1" t="s">
        <v>127</v>
      </c>
      <c r="K4" s="1" t="s">
        <v>145</v>
      </c>
      <c r="L4" s="1" t="s">
        <v>145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146</v>
      </c>
      <c r="S4" s="1" t="s">
        <v>72</v>
      </c>
      <c r="T4" s="1" t="s">
        <v>34</v>
      </c>
      <c r="U4" s="1" t="s">
        <v>133</v>
      </c>
      <c r="V4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2023-10-12T07:10:19Z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B9F9775DE8CB4C2AB7A96C63B5C5762C_12</vt:lpwstr>
  </property>
</Properties>
</file>