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<sst xmlns="http://schemas.openxmlformats.org/spreadsheetml/2006/main" count="288" uniqueCount="145">
  <si>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</si>
  <si>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</si>
  <si>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</si>
  <si>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</si>
  <si>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</si>
  <si>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</si>
  <si>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</si>
  <si>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</si>
  <si>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</si>
  <si>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</si>
  <si>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</si>
  <si>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</si>
  <si>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</si>
  <si>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</si>
  <si>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</si>
  <si>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</si>
  <si>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</si>
  <si>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</si>
  <si>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</si>
  <si>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</si>
  <si>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</si>
  <si>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</si>
  <si>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</si>
  <si>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</si>
  <si>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</si>
  <si>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999226331862770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</si>
  <si>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</si>
  <si>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</si>
  <si>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</si>
  <si>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</si>
  <si>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</si>
  <si>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WANG/YUHUI</t>
  </si>
  <si>
    <t>CA363231012CNY</t>
  </si>
  <si>
    <t>未提现</t>
  </si>
  <si>
    <t>携程开票</t>
  </si>
  <si>
    <t xml:space="preserve">3828053	</t>
  </si>
  <si>
    <t xml:space="preserve">6284922	</t>
  </si>
  <si>
    <t xml:space="preserve">999226501433024	</t>
  </si>
  <si>
    <t>[香港]香港九龙海逸君绰酒店(Harbour Grand Kowloon)(17095949)</t>
  </si>
  <si>
    <t>高级客房&lt;提前7天预订特价&gt;(至少连住2晚及以上)&lt;特惠&gt;&lt;双人入住&gt;&lt;内宾&gt;&lt;无早&gt;</t>
  </si>
  <si>
    <t>Yang/Jie</t>
  </si>
  <si>
    <t xml:space="preserve">3865357	</t>
  </si>
  <si>
    <t xml:space="preserve">	</t>
  </si>
  <si>
    <t xml:space="preserve">26617943642	</t>
  </si>
  <si>
    <t>MAO/SIYU,TAO/XIUZHEN,MAO/DEGUANG,MAO/JING</t>
  </si>
  <si>
    <t xml:space="preserve">3880863	</t>
  </si>
  <si>
    <t xml:space="preserve">6291595	</t>
  </si>
  <si>
    <t xml:space="preserve">999226910663374	</t>
  </si>
  <si>
    <t>[梅州]梅州白天鹅迎宾馆(100697959)</t>
  </si>
  <si>
    <t>商务江景双床房&lt;特惠促销&gt;&lt;双人入住&gt;&lt;双早&gt;&lt;日历房套餐高价值&gt;&lt;新酒店礼盒&gt;</t>
  </si>
  <si>
    <t>李晖</t>
  </si>
  <si>
    <t xml:space="preserve">999226932775693	</t>
  </si>
  <si>
    <t>商务江景双床房&lt;双人入住&gt;&lt;限量抢购&gt;&lt;双早&gt;&lt;日历房套餐高价值&gt;&lt;新酒店礼盒&gt;</t>
  </si>
  <si>
    <t>KWAN/SUI CHEUNG ALICE,CHEONG/FOOK CHUN</t>
  </si>
  <si>
    <t xml:space="preserve">999227027510576	</t>
  </si>
  <si>
    <t>商务江景大床房&lt;双人入住&gt;&lt;限量抢购&gt;&lt;双早&gt;&lt;日历房套餐高价值&gt;&lt;新酒店礼盒&gt;</t>
  </si>
  <si>
    <t>肖庆华,祝国雄,祝婷杰</t>
  </si>
  <si>
    <t xml:space="preserve">999227037806511	</t>
  </si>
  <si>
    <t>伍穗云</t>
  </si>
  <si>
    <t xml:space="preserve">999227043495724	</t>
  </si>
  <si>
    <t>王乐</t>
  </si>
  <si>
    <t xml:space="preserve">999227045734371	</t>
  </si>
  <si>
    <t>杨琼伦</t>
  </si>
  <si>
    <t xml:space="preserve">999227045797084	</t>
  </si>
  <si>
    <t>吴舜雯,肖仲华,肖宝玉</t>
  </si>
  <si>
    <t xml:space="preserve">999227047787771	</t>
  </si>
  <si>
    <t>[梅州]梅州昌盛豪生大酒店(45834822)</t>
  </si>
  <si>
    <t>柚见好——非遗双床房&lt;超值特惠&gt;&lt;双人入住&gt;&lt;双早&gt;</t>
  </si>
  <si>
    <t>曾艺明</t>
  </si>
  <si>
    <t xml:space="preserve">605494	</t>
  </si>
  <si>
    <t>，</t>
  </si>
  <si>
    <t>999226910663374</t>
  </si>
  <si>
    <t>202309221323030068</t>
  </si>
  <si>
    <t>999226932775693</t>
  </si>
  <si>
    <t>202309241712440069</t>
  </si>
  <si>
    <t>999227027510576</t>
  </si>
  <si>
    <t>202309251655470077</t>
  </si>
  <si>
    <t>999227037806511</t>
  </si>
  <si>
    <t>202309260958510071</t>
  </si>
  <si>
    <t>999227043495724</t>
  </si>
  <si>
    <t>202309261426490079</t>
  </si>
  <si>
    <t>999227045734371</t>
  </si>
  <si>
    <t>202309261647410021</t>
  </si>
  <si>
    <t>999227045797084</t>
  </si>
  <si>
    <t>202309261656350077</t>
  </si>
  <si>
    <t>999227047787771</t>
  </si>
  <si>
    <t>202309261847540077</t>
  </si>
  <si>
    <t>A231012093408481</t>
  </si>
  <si>
    <t>房集：i231012092644 4243.1元</t>
  </si>
  <si>
    <t>CNY / HKD 当前参考汇率: 1.072098324</t>
  </si>
  <si>
    <t>总计： 17955.1 CNY/
19249.63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</si>
  <si>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</si>
  <si>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</si>
  <si>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</si>
  <si>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</si>
  <si>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</si>
  <si>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</si>
  <si>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</si>
  <si>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</si>
  <si>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</si>
  <si>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</si>
  <si>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</si>
  <si>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</si>
  <si>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</si>
  <si>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</si>
  <si>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</si>
  <si>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</si>
  <si>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</si>
  <si>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</si>
  <si>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</si>
  <si>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2023-09-04</t>
  </si>
  <si>
    <t>3880863</t>
  </si>
  <si>
    <t>香港都会海逸酒店</t>
  </si>
  <si>
    <t>MAO SIYU,TAO XIUZHEN,MAO DEGUANG,MAO JING</t>
  </si>
  <si>
    <t>2023-09-24</t>
  </si>
  <si>
    <t>2023-09-27</t>
  </si>
  <si>
    <t>退房日周结</t>
  </si>
  <si>
    <t>4620.00</t>
  </si>
  <si>
    <t>RMB</t>
  </si>
  <si>
    <t>0</t>
  </si>
  <si>
    <t>0.00</t>
  </si>
  <si>
    <t>携程国内直连(DD)</t>
  </si>
  <si>
    <t>01.011249</t>
  </si>
  <si>
    <t>2023-09-05 10:11:36</t>
  </si>
  <si>
    <t>否</t>
  </si>
  <si>
    <t>汇智国际旅游发展有限公司</t>
  </si>
  <si>
    <t>直采</t>
  </si>
  <si>
    <t>中国</t>
  </si>
  <si>
    <t>2023-08-31</t>
  </si>
  <si>
    <t>3865357</t>
  </si>
  <si>
    <t>香港九龙海逸君绰酒店</t>
  </si>
  <si>
    <t>Yang Jie</t>
  </si>
  <si>
    <t>2023-09-21</t>
  </si>
  <si>
    <t>6782.00</t>
  </si>
  <si>
    <t>2023-09-04 17:24:17</t>
  </si>
  <si>
    <t>2023-08-24</t>
  </si>
  <si>
    <t>3828053</t>
  </si>
  <si>
    <t>WANG YUHUI</t>
  </si>
  <si>
    <t>2310.00</t>
  </si>
  <si>
    <t>2023-08-24 16:32:43</t>
  </si>
  <si>
    <t>2023-08-15</t>
  </si>
  <si>
    <t>3786245</t>
  </si>
  <si>
    <t>Zhao Yuxi</t>
  </si>
  <si>
    <t>2912.00</t>
  </si>
  <si>
    <t>2023-08-16 15:06:42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</si>
</sst>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15</xdr:col>
      <xdr:colOff>85725</xdr:colOff>
      <xdr:row>58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8870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45193</v>
      </c>
      <c r="G2" s="6">
        <v>45196</v>
      </c>
      <c r="H2" s="4">
        <v>1</v>
      </c>
      <c r="I2" s="4">
        <v>3</v>
      </c>
      <c r="J2" s="4">
        <v>3</v>
      </c>
      <c r="K2" s="4" t="s">
        <v>30</v>
      </c>
      <c r="L2" s="4">
        <v>2310</v>
      </c>
      <c r="M2" s="4">
        <v>2310</v>
      </c>
      <c r="N2" s="4" t="s">
        <v>31</v>
      </c>
      <c r="O2" s="4" t="s">
        <v>32</v>
      </c>
      <c r="P2" s="4" t="s">
        <v>33</v>
      </c>
      <c r="Q2" s="4">
        <v>0</v>
      </c>
      <c r="R2" s="7">
        <v>45162</v>
      </c>
      <c r="S2" s="6">
        <v>45211</v>
      </c>
      <c r="T2" s="4" t="s">
        <v>34</v>
      </c>
      <c r="U2" s="4">
        <v>2310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45190</v>
      </c>
      <c r="G3" s="6">
        <v>45196</v>
      </c>
      <c r="H3" s="4">
        <v>1</v>
      </c>
      <c r="I3" s="4">
        <v>6</v>
      </c>
      <c r="J3" s="4">
        <v>6</v>
      </c>
      <c r="K3" s="4" t="s">
        <v>30</v>
      </c>
      <c r="L3" s="4">
        <v>6782</v>
      </c>
      <c r="M3" s="4">
        <v>6782</v>
      </c>
      <c r="N3" s="4" t="s">
        <v>40</v>
      </c>
      <c r="O3" s="4" t="s">
        <v>32</v>
      </c>
      <c r="P3" s="4" t="s">
        <v>33</v>
      </c>
      <c r="Q3" s="4">
        <v>0</v>
      </c>
      <c r="R3" s="7">
        <v>45169</v>
      </c>
      <c r="S3" s="6">
        <v>45211</v>
      </c>
      <c r="T3" s="4" t="s">
        <v>34</v>
      </c>
      <c r="U3" s="4">
        <v>6782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45193</v>
      </c>
      <c r="G4" s="6">
        <v>45196</v>
      </c>
      <c r="H4" s="4">
        <v>2</v>
      </c>
      <c r="I4" s="4">
        <v>3</v>
      </c>
      <c r="J4" s="4">
        <v>6</v>
      </c>
      <c r="K4" s="4" t="s">
        <v>30</v>
      </c>
      <c r="L4" s="4">
        <v>4620</v>
      </c>
      <c r="M4" s="4">
        <v>4620</v>
      </c>
      <c r="N4" s="4" t="s">
        <v>44</v>
      </c>
      <c r="O4" s="4" t="s">
        <v>32</v>
      </c>
      <c r="P4" s="4" t="s">
        <v>33</v>
      </c>
      <c r="Q4" s="4">
        <v>0</v>
      </c>
      <c r="R4" s="7">
        <v>45173.0000115741</v>
      </c>
      <c r="S4" s="6">
        <v>45211</v>
      </c>
      <c r="T4" s="4" t="s">
        <v>34</v>
      </c>
      <c r="U4" s="4">
        <v>4620</v>
      </c>
      <c r="V4" s="4">
        <v>0</v>
      </c>
      <c r="W4" s="4">
        <v>0</v>
      </c>
      <c r="X4" s="4" t="s">
        <v>45</v>
      </c>
      <c r="Y4" s="4">
        <v>6291591</v>
      </c>
      <c r="Z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45195</v>
      </c>
      <c r="G5" s="6">
        <v>45196</v>
      </c>
      <c r="H5" s="4">
        <v>1</v>
      </c>
      <c r="I5" s="4">
        <v>1</v>
      </c>
      <c r="J5" s="4">
        <v>1</v>
      </c>
      <c r="K5" s="4" t="s">
        <v>30</v>
      </c>
      <c r="L5" s="4">
        <v>327</v>
      </c>
      <c r="M5" s="4">
        <v>327</v>
      </c>
      <c r="N5" s="4" t="s">
        <v>50</v>
      </c>
      <c r="O5" s="4" t="s">
        <v>32</v>
      </c>
      <c r="P5" s="4" t="s">
        <v>33</v>
      </c>
      <c r="Q5" s="4">
        <v>0</v>
      </c>
      <c r="R5" s="7">
        <v>45191.0000115741</v>
      </c>
      <c r="S5" s="6">
        <v>45211</v>
      </c>
      <c r="T5" s="4" t="s">
        <v>34</v>
      </c>
      <c r="U5" s="4">
        <v>327</v>
      </c>
      <c r="V5" s="4">
        <v>0</v>
      </c>
      <c r="W5" s="4">
        <v>0</v>
      </c>
      <c r="X5" s="4" t="s">
        <v>42</v>
      </c>
      <c r="Y5" s="4" t="s">
        <v>42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48</v>
      </c>
      <c r="E6" s="4" t="s">
        <v>52</v>
      </c>
      <c r="F6" s="6">
        <v>45195</v>
      </c>
      <c r="G6" s="6">
        <v>45196</v>
      </c>
      <c r="H6" s="4">
        <v>2</v>
      </c>
      <c r="I6" s="4">
        <v>1</v>
      </c>
      <c r="J6" s="4">
        <v>2</v>
      </c>
      <c r="K6" s="4" t="s">
        <v>30</v>
      </c>
      <c r="L6" s="4">
        <v>610.4</v>
      </c>
      <c r="M6" s="4">
        <v>610.4</v>
      </c>
      <c r="N6" s="4" t="s">
        <v>53</v>
      </c>
      <c r="O6" s="4" t="s">
        <v>32</v>
      </c>
      <c r="P6" s="4" t="s">
        <v>33</v>
      </c>
      <c r="Q6" s="4">
        <v>0</v>
      </c>
      <c r="R6" s="7">
        <v>45193</v>
      </c>
      <c r="S6" s="6">
        <v>45211</v>
      </c>
      <c r="T6" s="4" t="s">
        <v>34</v>
      </c>
      <c r="U6" s="4">
        <v>610.4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48</v>
      </c>
      <c r="E7" s="4" t="s">
        <v>55</v>
      </c>
      <c r="F7" s="6">
        <v>45195</v>
      </c>
      <c r="G7" s="6">
        <v>45196</v>
      </c>
      <c r="H7" s="4">
        <v>3</v>
      </c>
      <c r="I7" s="4">
        <v>1</v>
      </c>
      <c r="J7" s="4">
        <v>3</v>
      </c>
      <c r="K7" s="4" t="s">
        <v>30</v>
      </c>
      <c r="L7" s="4">
        <v>981</v>
      </c>
      <c r="M7" s="4">
        <v>981</v>
      </c>
      <c r="N7" s="4" t="s">
        <v>56</v>
      </c>
      <c r="O7" s="4" t="s">
        <v>32</v>
      </c>
      <c r="P7" s="4" t="s">
        <v>33</v>
      </c>
      <c r="Q7" s="4">
        <v>0</v>
      </c>
      <c r="R7" s="7">
        <v>45194.0000115741</v>
      </c>
      <c r="S7" s="6">
        <v>45211</v>
      </c>
      <c r="T7" s="4" t="s">
        <v>34</v>
      </c>
      <c r="U7" s="4">
        <v>981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48</v>
      </c>
      <c r="E8" s="4" t="s">
        <v>55</v>
      </c>
      <c r="F8" s="6">
        <v>45195</v>
      </c>
      <c r="G8" s="6">
        <v>45196</v>
      </c>
      <c r="H8" s="4">
        <v>1</v>
      </c>
      <c r="I8" s="4">
        <v>1</v>
      </c>
      <c r="J8" s="4">
        <v>1</v>
      </c>
      <c r="K8" s="4" t="s">
        <v>30</v>
      </c>
      <c r="L8" s="4">
        <v>305.2</v>
      </c>
      <c r="M8" s="4">
        <v>305.2</v>
      </c>
      <c r="N8" s="4" t="s">
        <v>58</v>
      </c>
      <c r="O8" s="4" t="s">
        <v>32</v>
      </c>
      <c r="P8" s="4" t="s">
        <v>33</v>
      </c>
      <c r="Q8" s="4">
        <v>0</v>
      </c>
      <c r="R8" s="7">
        <v>45195</v>
      </c>
      <c r="S8" s="6">
        <v>45211</v>
      </c>
      <c r="T8" s="4" t="s">
        <v>34</v>
      </c>
      <c r="U8" s="4">
        <v>305.2</v>
      </c>
      <c r="V8" s="4">
        <v>0</v>
      </c>
      <c r="W8" s="4">
        <v>0</v>
      </c>
      <c r="X8" s="4" t="s">
        <v>42</v>
      </c>
      <c r="Y8" s="4" t="s">
        <v>42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48</v>
      </c>
      <c r="E9" s="4" t="s">
        <v>52</v>
      </c>
      <c r="F9" s="6">
        <v>45195</v>
      </c>
      <c r="G9" s="6">
        <v>45196</v>
      </c>
      <c r="H9" s="4">
        <v>1</v>
      </c>
      <c r="I9" s="4">
        <v>1</v>
      </c>
      <c r="J9" s="4">
        <v>1</v>
      </c>
      <c r="K9" s="4" t="s">
        <v>30</v>
      </c>
      <c r="L9" s="4">
        <v>305.2</v>
      </c>
      <c r="M9" s="4">
        <v>305.2</v>
      </c>
      <c r="N9" s="4" t="s">
        <v>60</v>
      </c>
      <c r="O9" s="4" t="s">
        <v>32</v>
      </c>
      <c r="P9" s="4" t="s">
        <v>33</v>
      </c>
      <c r="Q9" s="4">
        <v>0</v>
      </c>
      <c r="R9" s="7">
        <v>45195</v>
      </c>
      <c r="S9" s="6">
        <v>45211</v>
      </c>
      <c r="T9" s="4" t="s">
        <v>34</v>
      </c>
      <c r="U9" s="4">
        <v>305.2</v>
      </c>
      <c r="V9" s="4">
        <v>0</v>
      </c>
      <c r="W9" s="4">
        <v>0</v>
      </c>
      <c r="X9" s="4" t="s">
        <v>42</v>
      </c>
      <c r="Y9" s="4" t="s">
        <v>42</v>
      </c>
    </row>
    <row r="10" s="4" customFormat="1" spans="1:25">
      <c r="A10" s="4" t="s">
        <v>61</v>
      </c>
      <c r="B10" s="4" t="s">
        <v>26</v>
      </c>
      <c r="C10" s="4" t="s">
        <v>27</v>
      </c>
      <c r="D10" s="4" t="s">
        <v>48</v>
      </c>
      <c r="E10" s="4" t="s">
        <v>52</v>
      </c>
      <c r="F10" s="6">
        <v>45195</v>
      </c>
      <c r="G10" s="6">
        <v>45196</v>
      </c>
      <c r="H10" s="4">
        <v>1</v>
      </c>
      <c r="I10" s="4">
        <v>1</v>
      </c>
      <c r="J10" s="4">
        <v>1</v>
      </c>
      <c r="K10" s="4" t="s">
        <v>30</v>
      </c>
      <c r="L10" s="4">
        <v>305.2</v>
      </c>
      <c r="M10" s="4">
        <v>305.2</v>
      </c>
      <c r="N10" s="4" t="s">
        <v>62</v>
      </c>
      <c r="O10" s="4" t="s">
        <v>32</v>
      </c>
      <c r="P10" s="4" t="s">
        <v>33</v>
      </c>
      <c r="Q10" s="4">
        <v>0</v>
      </c>
      <c r="R10" s="7">
        <v>45195</v>
      </c>
      <c r="S10" s="6">
        <v>45211</v>
      </c>
      <c r="T10" s="4" t="s">
        <v>34</v>
      </c>
      <c r="U10" s="4">
        <v>305.2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48</v>
      </c>
      <c r="E11" s="4" t="s">
        <v>52</v>
      </c>
      <c r="F11" s="6">
        <v>45195</v>
      </c>
      <c r="G11" s="6">
        <v>45196</v>
      </c>
      <c r="H11" s="4">
        <v>3</v>
      </c>
      <c r="I11" s="4">
        <v>1</v>
      </c>
      <c r="J11" s="4">
        <v>3</v>
      </c>
      <c r="K11" s="4" t="s">
        <v>30</v>
      </c>
      <c r="L11" s="4">
        <v>915.6</v>
      </c>
      <c r="M11" s="4">
        <v>915.6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45195</v>
      </c>
      <c r="S11" s="6">
        <v>45211</v>
      </c>
      <c r="T11" s="4" t="s">
        <v>34</v>
      </c>
      <c r="U11" s="4">
        <v>915.6</v>
      </c>
      <c r="V11" s="4">
        <v>0</v>
      </c>
      <c r="W11" s="4">
        <v>0</v>
      </c>
      <c r="X11" s="4" t="s">
        <v>42</v>
      </c>
      <c r="Y11" s="4" t="s">
        <v>42</v>
      </c>
    </row>
    <row r="12" s="4" customFormat="1" spans="1:25">
      <c r="A12" s="4" t="s">
        <v>65</v>
      </c>
      <c r="B12" s="4" t="s">
        <v>26</v>
      </c>
      <c r="C12" s="4" t="s">
        <v>27</v>
      </c>
      <c r="D12" s="4" t="s">
        <v>66</v>
      </c>
      <c r="E12" s="4" t="s">
        <v>67</v>
      </c>
      <c r="F12" s="6">
        <v>45195</v>
      </c>
      <c r="G12" s="6">
        <v>45196</v>
      </c>
      <c r="H12" s="4">
        <v>1</v>
      </c>
      <c r="I12" s="4">
        <v>1</v>
      </c>
      <c r="J12" s="4">
        <v>1</v>
      </c>
      <c r="K12" s="4" t="s">
        <v>30</v>
      </c>
      <c r="L12" s="4">
        <v>493.5</v>
      </c>
      <c r="M12" s="4">
        <v>493.5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45195.0000115741</v>
      </c>
      <c r="S12" s="6">
        <v>45211</v>
      </c>
      <c r="T12" s="4" t="s">
        <v>34</v>
      </c>
      <c r="U12" s="4">
        <v>493.5</v>
      </c>
      <c r="V12" s="4">
        <v>0</v>
      </c>
      <c r="W12" s="4">
        <v>0</v>
      </c>
      <c r="X12" s="4" t="s">
        <v>42</v>
      </c>
      <c r="Y12" s="4" t="s">
        <v>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70</v>
      </c>
    </row>
    <row r="2" s="4" customFormat="1" spans="1:9">
      <c r="A2" s="5">
        <v>999226331862770</v>
      </c>
      <c r="B2" s="6">
        <v>45193</v>
      </c>
      <c r="C2" s="6">
        <v>45196</v>
      </c>
      <c r="D2" s="4">
        <v>2310</v>
      </c>
      <c r="E2" s="4" t="str">
        <f>VLOOKUP(A2,HOP!A:L,12,0)</f>
        <v>2310.00</v>
      </c>
      <c r="F2" s="4" t="str">
        <f>VLOOKUP(A2,HOP!A:C,3,0)</f>
        <v>3828053</v>
      </c>
      <c r="G2" s="4">
        <f>D2-E2</f>
        <v>0</v>
      </c>
      <c r="H2" s="4" t="str">
        <f>$H$1&amp;F2</f>
        <v>，3828053</v>
      </c>
      <c r="I2" s="4" t="str">
        <f>VLOOKUP(A2,HOP!A:U,21,0)</f>
        <v>直采</v>
      </c>
    </row>
    <row r="3" s="4" customFormat="1" spans="1:9">
      <c r="A3" s="5">
        <v>999226501433024</v>
      </c>
      <c r="B3" s="6">
        <v>45190</v>
      </c>
      <c r="C3" s="6">
        <v>45196</v>
      </c>
      <c r="D3" s="4">
        <v>6782</v>
      </c>
      <c r="E3" s="4" t="str">
        <f>VLOOKUP(A3,HOP!A:L,12,0)</f>
        <v>6782.00</v>
      </c>
      <c r="F3" s="4" t="str">
        <f>VLOOKUP(A3,HOP!A:C,3,0)</f>
        <v>3865357</v>
      </c>
      <c r="G3" s="4">
        <f t="shared" ref="G3:G12" si="0">D3-E3</f>
        <v>0</v>
      </c>
      <c r="H3" s="4" t="str">
        <f t="shared" ref="H3:H12" si="1">$H$1&amp;F3</f>
        <v>，3865357</v>
      </c>
      <c r="I3" s="4" t="str">
        <f>VLOOKUP(A3,HOP!A:U,21,0)</f>
        <v>直采</v>
      </c>
    </row>
    <row r="4" s="4" customFormat="1" spans="1:9">
      <c r="A4" s="5">
        <v>26617943642</v>
      </c>
      <c r="B4" s="6">
        <v>45193</v>
      </c>
      <c r="C4" s="6">
        <v>45196</v>
      </c>
      <c r="D4" s="4">
        <v>4620</v>
      </c>
      <c r="E4" s="4" t="str">
        <f>VLOOKUP(A4,HOP!A:L,12,0)</f>
        <v>4620.00</v>
      </c>
      <c r="F4" s="4" t="str">
        <f>VLOOKUP(A4,HOP!A:C,3,0)</f>
        <v>3880863</v>
      </c>
      <c r="G4" s="4">
        <f t="shared" si="0"/>
        <v>0</v>
      </c>
      <c r="H4" s="4" t="str">
        <f t="shared" si="1"/>
        <v>，3880863</v>
      </c>
      <c r="I4" s="4" t="str">
        <f>VLOOKUP(A4,HOP!A:U,21,0)</f>
        <v>直采</v>
      </c>
    </row>
    <row r="5" s="4" customFormat="1" hidden="1" spans="1:10">
      <c r="A5" s="8" t="s">
        <v>71</v>
      </c>
      <c r="B5" s="6">
        <v>45195</v>
      </c>
      <c r="C5" s="6">
        <v>45196</v>
      </c>
      <c r="D5" s="4">
        <v>327</v>
      </c>
      <c r="E5" s="4">
        <v>327</v>
      </c>
      <c r="F5" s="9" t="s">
        <v>72</v>
      </c>
      <c r="G5" s="4">
        <f t="shared" si="0"/>
        <v>0</v>
      </c>
      <c r="H5" s="4" t="str">
        <f t="shared" si="1"/>
        <v>，202309221323030068</v>
      </c>
      <c r="I5" s="4" t="e">
        <f>VLOOKUP(A5,HOP!A:U,21,0)</f>
        <v>#N/A</v>
      </c>
      <c r="J5" s="4">
        <v>9.22</v>
      </c>
    </row>
    <row r="6" s="4" customFormat="1" hidden="1" spans="1:10">
      <c r="A6" s="8" t="s">
        <v>73</v>
      </c>
      <c r="B6" s="6">
        <v>45195</v>
      </c>
      <c r="C6" s="6">
        <v>45196</v>
      </c>
      <c r="D6" s="4">
        <v>610.4</v>
      </c>
      <c r="E6" s="4">
        <v>610.4</v>
      </c>
      <c r="F6" s="9" t="s">
        <v>74</v>
      </c>
      <c r="G6" s="4">
        <f t="shared" si="0"/>
        <v>0</v>
      </c>
      <c r="H6" s="4" t="str">
        <f t="shared" si="1"/>
        <v>，202309241712440069</v>
      </c>
      <c r="I6" s="4" t="e">
        <f>VLOOKUP(A6,HOP!A:U,21,0)</f>
        <v>#N/A</v>
      </c>
      <c r="J6" s="4">
        <v>9.24</v>
      </c>
    </row>
    <row r="7" s="4" customFormat="1" hidden="1" spans="1:10">
      <c r="A7" s="8" t="s">
        <v>75</v>
      </c>
      <c r="B7" s="6">
        <v>45195</v>
      </c>
      <c r="C7" s="6">
        <v>45196</v>
      </c>
      <c r="D7" s="4">
        <v>981</v>
      </c>
      <c r="E7" s="4">
        <v>981</v>
      </c>
      <c r="F7" s="9" t="s">
        <v>76</v>
      </c>
      <c r="G7" s="4">
        <f t="shared" si="0"/>
        <v>0</v>
      </c>
      <c r="H7" s="4" t="str">
        <f t="shared" si="1"/>
        <v>，202309251655470077</v>
      </c>
      <c r="I7" s="4" t="e">
        <f>VLOOKUP(A7,HOP!A:U,21,0)</f>
        <v>#N/A</v>
      </c>
      <c r="J7" s="4">
        <v>9.25</v>
      </c>
    </row>
    <row r="8" s="4" customFormat="1" hidden="1" spans="1:10">
      <c r="A8" s="8" t="s">
        <v>77</v>
      </c>
      <c r="B8" s="6">
        <v>45195</v>
      </c>
      <c r="C8" s="6">
        <v>45196</v>
      </c>
      <c r="D8" s="4">
        <v>305.2</v>
      </c>
      <c r="E8" s="4">
        <v>305.2</v>
      </c>
      <c r="F8" s="9" t="s">
        <v>78</v>
      </c>
      <c r="G8" s="4">
        <f t="shared" si="0"/>
        <v>0</v>
      </c>
      <c r="H8" s="4" t="str">
        <f t="shared" si="1"/>
        <v>，202309260958510071</v>
      </c>
      <c r="I8" s="4" t="e">
        <f>VLOOKUP(A8,HOP!A:U,21,0)</f>
        <v>#N/A</v>
      </c>
      <c r="J8" s="4">
        <v>9.26</v>
      </c>
    </row>
    <row r="9" s="4" customFormat="1" hidden="1" spans="1:10">
      <c r="A9" s="8" t="s">
        <v>79</v>
      </c>
      <c r="B9" s="6">
        <v>45195</v>
      </c>
      <c r="C9" s="6">
        <v>45196</v>
      </c>
      <c r="D9" s="4">
        <v>305.2</v>
      </c>
      <c r="E9" s="4">
        <v>305.2</v>
      </c>
      <c r="F9" s="9" t="s">
        <v>80</v>
      </c>
      <c r="G9" s="4">
        <f t="shared" si="0"/>
        <v>0</v>
      </c>
      <c r="H9" s="4" t="str">
        <f t="shared" si="1"/>
        <v>，202309261426490079</v>
      </c>
      <c r="I9" s="4" t="e">
        <f>VLOOKUP(A9,HOP!A:U,21,0)</f>
        <v>#N/A</v>
      </c>
      <c r="J9" s="4">
        <v>9.26</v>
      </c>
    </row>
    <row r="10" s="4" customFormat="1" hidden="1" spans="1:10">
      <c r="A10" s="8" t="s">
        <v>81</v>
      </c>
      <c r="B10" s="6">
        <v>45195</v>
      </c>
      <c r="C10" s="6">
        <v>45196</v>
      </c>
      <c r="D10" s="4">
        <v>305.2</v>
      </c>
      <c r="E10" s="4">
        <v>305.2</v>
      </c>
      <c r="F10" s="9" t="s">
        <v>82</v>
      </c>
      <c r="G10" s="4">
        <f t="shared" si="0"/>
        <v>0</v>
      </c>
      <c r="H10" s="4" t="str">
        <f t="shared" si="1"/>
        <v>，202309261647410021</v>
      </c>
      <c r="I10" s="4" t="e">
        <f>VLOOKUP(A10,HOP!A:U,21,0)</f>
        <v>#N/A</v>
      </c>
      <c r="J10" s="4">
        <v>9.26</v>
      </c>
    </row>
    <row r="11" s="4" customFormat="1" hidden="1" spans="1:10">
      <c r="A11" s="8" t="s">
        <v>83</v>
      </c>
      <c r="B11" s="6">
        <v>45195</v>
      </c>
      <c r="C11" s="6">
        <v>45196</v>
      </c>
      <c r="D11" s="4">
        <v>915.6</v>
      </c>
      <c r="E11" s="4">
        <v>915.6</v>
      </c>
      <c r="F11" s="9" t="s">
        <v>84</v>
      </c>
      <c r="G11" s="4">
        <f t="shared" si="0"/>
        <v>0</v>
      </c>
      <c r="H11" s="4" t="str">
        <f t="shared" si="1"/>
        <v>，202309261656350077</v>
      </c>
      <c r="I11" s="4" t="e">
        <f>VLOOKUP(A11,HOP!A:U,21,0)</f>
        <v>#N/A</v>
      </c>
      <c r="J11" s="4">
        <v>9.26</v>
      </c>
    </row>
    <row r="12" s="4" customFormat="1" hidden="1" spans="1:10">
      <c r="A12" s="8" t="s">
        <v>85</v>
      </c>
      <c r="B12" s="6">
        <v>45195</v>
      </c>
      <c r="C12" s="6">
        <v>45196</v>
      </c>
      <c r="D12" s="4">
        <v>493.5</v>
      </c>
      <c r="E12" s="4">
        <v>493.5</v>
      </c>
      <c r="F12" s="9" t="s">
        <v>86</v>
      </c>
      <c r="G12" s="4">
        <f t="shared" si="0"/>
        <v>0</v>
      </c>
      <c r="H12" s="4" t="str">
        <f t="shared" si="1"/>
        <v>，202309261847540077</v>
      </c>
      <c r="I12" s="4" t="e">
        <f>VLOOKUP(A12,HOP!A:U,21,0)</f>
        <v>#N/A</v>
      </c>
      <c r="J12" s="4">
        <v>9.26</v>
      </c>
    </row>
    <row r="14" spans="4:4">
      <c r="D14" s="4">
        <f>SUM(D2:D13)</f>
        <v>17955.1</v>
      </c>
    </row>
    <row r="20" spans="1:4">
      <c r="A20" s="4" t="s">
        <v>87</v>
      </c>
      <c r="C20" s="4">
        <v>13712</v>
      </c>
      <c r="D20" s="4">
        <v>14700.61</v>
      </c>
    </row>
    <row r="21" spans="1:4">
      <c r="A21" s="4" t="s">
        <v>88</v>
      </c>
      <c r="C21" s="4">
        <v>4243.1</v>
      </c>
      <c r="D21" s="4">
        <v>4549.02</v>
      </c>
    </row>
    <row r="22" spans="1:4">
      <c r="A22" s="4" t="s">
        <v>89</v>
      </c>
      <c r="C22" s="4">
        <f>SUBTOTAL(9,C20:C21)</f>
        <v>17955.1</v>
      </c>
      <c r="D22" s="4">
        <f>SUBTOTAL(9,D20:D21)</f>
        <v>19249.63</v>
      </c>
    </row>
    <row r="23" spans="1:1">
      <c r="A23" s="4" t="s">
        <v>90</v>
      </c>
    </row>
  </sheetData>
  <autoFilter ref="A1:XFD14">
    <filterColumn colId="8">
      <filters blank="1">
        <filter val="直采"/>
      </filters>
    </filterColumn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workbookViewId="0">
      <selection activeCell="C5" sqref="C5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2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  <c r="V1" s="2" t="s">
        <v>109</v>
      </c>
    </row>
    <row r="2" s="1" customFormat="1" spans="1:22">
      <c r="A2" s="3">
        <v>26617943642</v>
      </c>
      <c r="B2" s="1" t="s">
        <v>110</v>
      </c>
      <c r="C2" s="1" t="s">
        <v>111</v>
      </c>
      <c r="D2" s="1" t="s">
        <v>112</v>
      </c>
      <c r="E2" s="1" t="s">
        <v>113</v>
      </c>
      <c r="F2" s="1" t="s">
        <v>114</v>
      </c>
      <c r="G2" s="1" t="s">
        <v>115</v>
      </c>
      <c r="H2" s="1" t="s">
        <v>116</v>
      </c>
      <c r="I2" s="1" t="s">
        <v>117</v>
      </c>
      <c r="J2" s="1" t="s">
        <v>118</v>
      </c>
      <c r="K2" s="1" t="s">
        <v>117</v>
      </c>
      <c r="L2" s="1" t="s">
        <v>117</v>
      </c>
      <c r="M2" s="1" t="s">
        <v>119</v>
      </c>
      <c r="N2" s="1" t="s">
        <v>119</v>
      </c>
      <c r="O2" s="1" t="s">
        <v>120</v>
      </c>
      <c r="P2" s="1" t="s">
        <v>121</v>
      </c>
      <c r="Q2" s="1" t="s">
        <v>122</v>
      </c>
      <c r="R2" s="1" t="s">
        <v>123</v>
      </c>
      <c r="S2" s="1" t="s">
        <v>124</v>
      </c>
      <c r="T2" s="1" t="s">
        <v>125</v>
      </c>
      <c r="U2" s="1" t="s">
        <v>126</v>
      </c>
      <c r="V2" s="1" t="s">
        <v>127</v>
      </c>
    </row>
    <row r="3" s="1" customFormat="1" spans="1:22">
      <c r="A3" s="3">
        <v>999226501433024</v>
      </c>
      <c r="B3" s="1" t="s">
        <v>128</v>
      </c>
      <c r="C3" s="1" t="s">
        <v>129</v>
      </c>
      <c r="D3" s="1" t="s">
        <v>130</v>
      </c>
      <c r="E3" s="1" t="s">
        <v>131</v>
      </c>
      <c r="F3" s="1" t="s">
        <v>132</v>
      </c>
      <c r="G3" s="1" t="s">
        <v>115</v>
      </c>
      <c r="H3" s="1" t="s">
        <v>116</v>
      </c>
      <c r="I3" s="1" t="s">
        <v>133</v>
      </c>
      <c r="J3" s="1" t="s">
        <v>118</v>
      </c>
      <c r="K3" s="1" t="s">
        <v>133</v>
      </c>
      <c r="L3" s="1" t="s">
        <v>133</v>
      </c>
      <c r="M3" s="1" t="s">
        <v>119</v>
      </c>
      <c r="N3" s="1" t="s">
        <v>119</v>
      </c>
      <c r="O3" s="1" t="s">
        <v>120</v>
      </c>
      <c r="P3" s="1" t="s">
        <v>121</v>
      </c>
      <c r="Q3" s="1" t="s">
        <v>122</v>
      </c>
      <c r="R3" s="1" t="s">
        <v>134</v>
      </c>
      <c r="S3" s="1" t="s">
        <v>124</v>
      </c>
      <c r="T3" s="1" t="s">
        <v>125</v>
      </c>
      <c r="U3" s="1" t="s">
        <v>126</v>
      </c>
      <c r="V3" s="1" t="s">
        <v>127</v>
      </c>
    </row>
    <row r="4" s="1" customFormat="1" spans="1:22">
      <c r="A4" s="3">
        <v>999226331862770</v>
      </c>
      <c r="B4" s="1" t="s">
        <v>135</v>
      </c>
      <c r="C4" s="1" t="s">
        <v>136</v>
      </c>
      <c r="D4" s="1" t="s">
        <v>112</v>
      </c>
      <c r="E4" s="1" t="s">
        <v>137</v>
      </c>
      <c r="F4" s="1" t="s">
        <v>114</v>
      </c>
      <c r="G4" s="1" t="s">
        <v>115</v>
      </c>
      <c r="H4" s="1" t="s">
        <v>116</v>
      </c>
      <c r="I4" s="1" t="s">
        <v>138</v>
      </c>
      <c r="J4" s="1" t="s">
        <v>118</v>
      </c>
      <c r="K4" s="1" t="s">
        <v>138</v>
      </c>
      <c r="L4" s="1" t="s">
        <v>138</v>
      </c>
      <c r="M4" s="1" t="s">
        <v>119</v>
      </c>
      <c r="N4" s="1" t="s">
        <v>119</v>
      </c>
      <c r="O4" s="1" t="s">
        <v>120</v>
      </c>
      <c r="P4" s="1" t="s">
        <v>121</v>
      </c>
      <c r="Q4" s="1" t="s">
        <v>122</v>
      </c>
      <c r="R4" s="1" t="s">
        <v>139</v>
      </c>
      <c r="S4" s="1" t="s">
        <v>124</v>
      </c>
      <c r="T4" s="1" t="s">
        <v>125</v>
      </c>
      <c r="U4" s="1" t="s">
        <v>126</v>
      </c>
      <c r="V4" s="1" t="s">
        <v>127</v>
      </c>
    </row>
    <row r="5" s="1" customFormat="1" spans="1:22">
      <c r="A5" s="3">
        <v>999226064506455</v>
      </c>
      <c r="B5" s="1" t="s">
        <v>140</v>
      </c>
      <c r="C5" s="1" t="s">
        <v>141</v>
      </c>
      <c r="D5" s="1" t="s">
        <v>112</v>
      </c>
      <c r="E5" s="1" t="s">
        <v>142</v>
      </c>
      <c r="F5" s="1" t="s">
        <v>114</v>
      </c>
      <c r="G5" s="1" t="s">
        <v>115</v>
      </c>
      <c r="H5" s="1" t="s">
        <v>116</v>
      </c>
      <c r="I5" s="1" t="s">
        <v>143</v>
      </c>
      <c r="J5" s="1" t="s">
        <v>118</v>
      </c>
      <c r="K5" s="1" t="s">
        <v>143</v>
      </c>
      <c r="L5" s="1" t="s">
        <v>143</v>
      </c>
      <c r="M5" s="1" t="s">
        <v>119</v>
      </c>
      <c r="N5" s="1" t="s">
        <v>119</v>
      </c>
      <c r="O5" s="1" t="s">
        <v>120</v>
      </c>
      <c r="P5" s="1" t="s">
        <v>121</v>
      </c>
      <c r="Q5" s="1" t="s">
        <v>122</v>
      </c>
      <c r="R5" s="1" t="s">
        <v>144</v>
      </c>
      <c r="S5" s="1" t="s">
        <v>124</v>
      </c>
      <c r="T5" s="1" t="s">
        <v>125</v>
      </c>
      <c r="U5" s="1" t="s">
        <v>126</v>
      </c>
      <c r="V5" s="1" t="s">
        <v>127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2023-10-12T01:36:05Z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