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<sst xmlns="http://schemas.openxmlformats.org/spreadsheetml/2006/main" count="467" uniqueCount="187">
  <si>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</si>
  <si>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</si>
  <si>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</si>
  <si>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</si>
  <si>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</si>
  <si>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</si>
  <si>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</si>
  <si>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</si>
  <si>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</si>
  <si>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</si>
  <si>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</si>
  <si>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</si>
  <si>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</si>
  <si>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</si>
  <si>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</si>
  <si>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</si>
  <si>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</si>
  <si>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</si>
  <si>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</si>
  <si>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</si>
  <si>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</si>
  <si>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</si>
  <si>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</si>
  <si>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</si>
  <si>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</si>
  <si>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25561902788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</si>
  <si>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</si>
  <si>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</si>
  <si>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</si>
  <si>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</si>
  <si>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</si>
  <si>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ZHANG/JIANKANG,MEI/QIAN</t>
  </si>
  <si>
    <t>CA363231014CNY</t>
  </si>
  <si>
    <t>未提现</t>
  </si>
  <si>
    <t>携程开票</t>
  </si>
  <si>
    <t xml:space="preserve">3680991	</t>
  </si>
  <si>
    <t xml:space="preserve">	</t>
  </si>
  <si>
    <t xml:space="preserve">999226149276718	</t>
  </si>
  <si>
    <t>高级房(至少提前7天预订)(至少连住2晚及以上)&lt;双人入住&gt;&lt;内宾&gt;&lt;无早&gt;</t>
  </si>
  <si>
    <t>SONG/YIFAN,LEI/PEIQI</t>
  </si>
  <si>
    <t xml:space="preserve">3808961	</t>
  </si>
  <si>
    <t xml:space="preserve">6282181	</t>
  </si>
  <si>
    <t xml:space="preserve">999226361104312	</t>
  </si>
  <si>
    <t>Xia/weiyi,Zhao/qingyu</t>
  </si>
  <si>
    <t xml:space="preserve">3842735	</t>
  </si>
  <si>
    <t xml:space="preserve">6286789	</t>
  </si>
  <si>
    <t xml:space="preserve">999226596831867	</t>
  </si>
  <si>
    <t>WANG/HAOJUN</t>
  </si>
  <si>
    <t xml:space="preserve">3873255	</t>
  </si>
  <si>
    <t xml:space="preserve">999226670449942	</t>
  </si>
  <si>
    <t>Chen/Weicheng</t>
  </si>
  <si>
    <t xml:space="preserve">3896941	</t>
  </si>
  <si>
    <t xml:space="preserve">999226749593602	</t>
  </si>
  <si>
    <t>ZHAO/TONGXI</t>
  </si>
  <si>
    <t xml:space="preserve">3915767	</t>
  </si>
  <si>
    <t xml:space="preserve">#6298094	</t>
  </si>
  <si>
    <t xml:space="preserve">999226756307285	</t>
  </si>
  <si>
    <t>WANG/TAIXI</t>
  </si>
  <si>
    <t xml:space="preserve">3918422	</t>
  </si>
  <si>
    <t xml:space="preserve">999226850018765	</t>
  </si>
  <si>
    <t>[香港]香港九龙海湾酒店(Kowloon Harbourfront Hotel)(25665271)</t>
  </si>
  <si>
    <t>双卧室城景套房(至少提前7天预订)(至少连住2晚及以上)&lt;三人入住&gt;&lt;内宾&gt;&lt;无早&gt;</t>
  </si>
  <si>
    <t>HUANG/BAOQI,LIN/LIJUAN,HUANG/YIHUI</t>
  </si>
  <si>
    <t xml:space="preserve">3957673	</t>
  </si>
  <si>
    <t xml:space="preserve">999226850982923	</t>
  </si>
  <si>
    <t>[梅州]梅州白天鹅迎宾馆(100697959)</t>
  </si>
  <si>
    <t>商务江景双床房&lt;特惠促销&gt;&lt;双人入住&gt;&lt;双早&gt;&lt;日历房套餐高价值&gt;&lt;新酒店礼盒&gt;</t>
  </si>
  <si>
    <t>杨凯阳,杨凯敏</t>
  </si>
  <si>
    <t xml:space="preserve">999226851903088	</t>
  </si>
  <si>
    <t>[梅州]梅州昌盛豪生大酒店(45834822)</t>
  </si>
  <si>
    <t>柚见汝——非遗大床房&lt;超值特惠&gt;&lt;双人入住&gt;&lt;双早&gt;</t>
  </si>
  <si>
    <t>胡展</t>
  </si>
  <si>
    <t xml:space="preserve">604291	</t>
  </si>
  <si>
    <t xml:space="preserve">999226901253453	</t>
  </si>
  <si>
    <t>[梅州]梅州客天下艺术家园酒店(83268462)</t>
  </si>
  <si>
    <t>客家民俗双床房&lt;双人入住&gt;&lt;限量特惠&gt;&lt;无早&gt;</t>
  </si>
  <si>
    <t>黎国宇</t>
  </si>
  <si>
    <t>取消</t>
  </si>
  <si>
    <t xml:space="preserve">999226925867910	</t>
  </si>
  <si>
    <t>商务江景双床房&lt;双人入住&gt;&lt;限量抢购&gt;&lt;双早&gt;&lt;日历房套餐高价值&gt;&lt;新酒店礼盒&gt;</t>
  </si>
  <si>
    <t>王焕元</t>
  </si>
  <si>
    <t xml:space="preserve">999227047022939	</t>
  </si>
  <si>
    <t>商务城景大床房&lt;双人入住&gt;&lt;限量抢购&gt;&lt;双早&gt;&lt;日历房套餐高价值&gt;&lt;新酒店礼盒&gt;</t>
  </si>
  <si>
    <t>杨兴坤</t>
  </si>
  <si>
    <t xml:space="preserve">999227051790465	</t>
  </si>
  <si>
    <t>李子杰</t>
  </si>
  <si>
    <t xml:space="preserve">999227059001377	</t>
  </si>
  <si>
    <t>詹香圭</t>
  </si>
  <si>
    <t xml:space="preserve">999227063326093	</t>
  </si>
  <si>
    <t>吴伟</t>
  </si>
  <si>
    <t xml:space="preserve">999227064257474	</t>
  </si>
  <si>
    <t>商务江景大床房&lt;双人入住&gt;&lt;限量抢购&gt;&lt;双早&gt;&lt;日历房套餐高价值&gt;&lt;新酒店礼盒&gt;</t>
  </si>
  <si>
    <t>周碧</t>
  </si>
  <si>
    <t>，</t>
  </si>
  <si>
    <t>999226850982923</t>
  </si>
  <si>
    <t>202309200858290076</t>
  </si>
  <si>
    <t>999226851903088</t>
  </si>
  <si>
    <t>202309201244470021</t>
  </si>
  <si>
    <t>999227047022939</t>
  </si>
  <si>
    <t>202309261804430077</t>
  </si>
  <si>
    <t>录错金额</t>
  </si>
  <si>
    <t>999227051790465</t>
  </si>
  <si>
    <t>202309262300530021</t>
  </si>
  <si>
    <t>999227059001377</t>
  </si>
  <si>
    <t>202309271901430071</t>
  </si>
  <si>
    <t>999227063326093</t>
  </si>
  <si>
    <t>202309280852460079</t>
  </si>
  <si>
    <t>999227064257474</t>
  </si>
  <si>
    <t>202309281122080079</t>
  </si>
  <si>
    <t>A231014092254481</t>
  </si>
  <si>
    <t>房集： i231014092817 2640元</t>
  </si>
  <si>
    <t>CNY / HKD 当前参考汇率: 1.069940952</t>
  </si>
  <si>
    <t>总计： 20048 CNY/
21450.18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</si>
  <si>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</si>
  <si>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</si>
  <si>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</si>
  <si>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</si>
  <si>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</si>
  <si>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</si>
  <si>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</si>
  <si>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</si>
  <si>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</si>
  <si>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</si>
  <si>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</si>
  <si>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</si>
  <si>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</si>
  <si>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</si>
  <si>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</si>
  <si>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</si>
  <si>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</si>
  <si>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</si>
  <si>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</si>
  <si>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2023-09-19</t>
  </si>
  <si>
    <t>3957673</t>
  </si>
  <si>
    <t>香港九龙海湾酒店</t>
  </si>
  <si>
    <t>HUANG BAOQI,LIN LIJUAN,HUANG YIHUI</t>
  </si>
  <si>
    <t>2023-09-27</t>
  </si>
  <si>
    <t>2023-09-29</t>
  </si>
  <si>
    <t>退房日周结</t>
  </si>
  <si>
    <t>1903.00</t>
  </si>
  <si>
    <t>RMB</t>
  </si>
  <si>
    <t>0</t>
  </si>
  <si>
    <t>0.00</t>
  </si>
  <si>
    <t>携程国内直连(DD)</t>
  </si>
  <si>
    <t>01.011249</t>
  </si>
  <si>
    <t>2023-09-21 14:29:55</t>
  </si>
  <si>
    <t>否</t>
  </si>
  <si>
    <t>汇智国际旅游发展有限公司</t>
  </si>
  <si>
    <t>直采</t>
  </si>
  <si>
    <t>中国</t>
  </si>
  <si>
    <t>2023-09-12</t>
  </si>
  <si>
    <t>3918422</t>
  </si>
  <si>
    <t>香港都会海逸酒店</t>
  </si>
  <si>
    <t>WANG TAIXI</t>
  </si>
  <si>
    <t>2023-09-24</t>
  </si>
  <si>
    <t>3640.00</t>
  </si>
  <si>
    <t>2023-09-12 15:34:39</t>
  </si>
  <si>
    <t>2023-09-11</t>
  </si>
  <si>
    <t>3915767</t>
  </si>
  <si>
    <t>ZHAO TONGXI</t>
  </si>
  <si>
    <t>2023-09-13 18:16:57</t>
  </si>
  <si>
    <t>2023-09-07</t>
  </si>
  <si>
    <t>3896941</t>
  </si>
  <si>
    <t>Chen Weicheng</t>
  </si>
  <si>
    <t>1476.00</t>
  </si>
  <si>
    <t>2023-09-08 21:56:14</t>
  </si>
  <si>
    <t>2023-09-02</t>
  </si>
  <si>
    <t>3873255</t>
  </si>
  <si>
    <t>WANG HAOJUN</t>
  </si>
  <si>
    <t>1529.00</t>
  </si>
  <si>
    <t>2023-09-03 16:54:51</t>
  </si>
  <si>
    <t>2023-08-27</t>
  </si>
  <si>
    <t>3842735</t>
  </si>
  <si>
    <t>Xia weiyi,Zhao qingyu</t>
  </si>
  <si>
    <t>1519.00</t>
  </si>
  <si>
    <t>2023-08-28 15:08:27</t>
  </si>
  <si>
    <t>2023-08-20</t>
  </si>
  <si>
    <t>3808961</t>
  </si>
  <si>
    <t>SONG YIFAN,LEI PEIQI</t>
  </si>
  <si>
    <t>1508.00</t>
  </si>
  <si>
    <t>2023-08-21 14:50:54</t>
  </si>
  <si>
    <t>2023-07-24</t>
  </si>
  <si>
    <t>3680991</t>
  </si>
  <si>
    <t>ZHANG JIANKANG,MEI QIAN</t>
  </si>
  <si>
    <t>2023-09-26</t>
  </si>
  <si>
    <t>2196.00</t>
  </si>
  <si>
    <t>2023-07-28 14:58:24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</si>
</sst>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14</xdr:col>
      <xdr:colOff>361950</xdr:colOff>
      <xdr:row>75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372350"/>
          <a:ext cx="104775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45195</v>
      </c>
      <c r="G2" s="6">
        <v>45198</v>
      </c>
      <c r="H2" s="4">
        <v>1</v>
      </c>
      <c r="I2" s="4">
        <v>3</v>
      </c>
      <c r="J2" s="4">
        <v>3</v>
      </c>
      <c r="K2" s="4" t="s">
        <v>30</v>
      </c>
      <c r="L2" s="4">
        <v>2196</v>
      </c>
      <c r="M2" s="4">
        <v>2196</v>
      </c>
      <c r="N2" s="4" t="s">
        <v>31</v>
      </c>
      <c r="O2" s="4" t="s">
        <v>32</v>
      </c>
      <c r="P2" s="4" t="s">
        <v>33</v>
      </c>
      <c r="Q2" s="4">
        <v>0</v>
      </c>
      <c r="R2" s="8">
        <v>45131.0000115741</v>
      </c>
      <c r="S2" s="6">
        <v>45213</v>
      </c>
      <c r="T2" s="4" t="s">
        <v>34</v>
      </c>
      <c r="U2" s="4">
        <v>2196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45196</v>
      </c>
      <c r="G3" s="6">
        <v>45198</v>
      </c>
      <c r="H3" s="4">
        <v>1</v>
      </c>
      <c r="I3" s="4">
        <v>2</v>
      </c>
      <c r="J3" s="4">
        <v>2</v>
      </c>
      <c r="K3" s="4" t="s">
        <v>30</v>
      </c>
      <c r="L3" s="4">
        <v>1508</v>
      </c>
      <c r="M3" s="4">
        <v>1508</v>
      </c>
      <c r="N3" s="4" t="s">
        <v>39</v>
      </c>
      <c r="O3" s="4" t="s">
        <v>32</v>
      </c>
      <c r="P3" s="4" t="s">
        <v>33</v>
      </c>
      <c r="Q3" s="4">
        <v>0</v>
      </c>
      <c r="R3" s="8">
        <v>45158.0000115741</v>
      </c>
      <c r="S3" s="6">
        <v>45213</v>
      </c>
      <c r="T3" s="4" t="s">
        <v>34</v>
      </c>
      <c r="U3" s="4">
        <v>1508</v>
      </c>
      <c r="V3" s="4">
        <v>0</v>
      </c>
      <c r="W3" s="4">
        <v>1540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45196</v>
      </c>
      <c r="G4" s="6">
        <v>45198</v>
      </c>
      <c r="H4" s="4">
        <v>1</v>
      </c>
      <c r="I4" s="4">
        <v>2</v>
      </c>
      <c r="J4" s="4">
        <v>2</v>
      </c>
      <c r="K4" s="4" t="s">
        <v>30</v>
      </c>
      <c r="L4" s="4">
        <v>1519</v>
      </c>
      <c r="M4" s="4">
        <v>1519</v>
      </c>
      <c r="N4" s="4" t="s">
        <v>43</v>
      </c>
      <c r="O4" s="4" t="s">
        <v>32</v>
      </c>
      <c r="P4" s="4" t="s">
        <v>33</v>
      </c>
      <c r="Q4" s="4">
        <v>0</v>
      </c>
      <c r="R4" s="8">
        <v>45165</v>
      </c>
      <c r="S4" s="6">
        <v>45213</v>
      </c>
      <c r="T4" s="4" t="s">
        <v>34</v>
      </c>
      <c r="U4" s="4">
        <v>1519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45196</v>
      </c>
      <c r="G5" s="6">
        <v>45198</v>
      </c>
      <c r="H5" s="4">
        <v>1</v>
      </c>
      <c r="I5" s="4">
        <v>2</v>
      </c>
      <c r="J5" s="4">
        <v>2</v>
      </c>
      <c r="K5" s="4" t="s">
        <v>30</v>
      </c>
      <c r="L5" s="4">
        <v>1529</v>
      </c>
      <c r="M5" s="4">
        <v>1529</v>
      </c>
      <c r="N5" s="4" t="s">
        <v>47</v>
      </c>
      <c r="O5" s="4" t="s">
        <v>32</v>
      </c>
      <c r="P5" s="4" t="s">
        <v>33</v>
      </c>
      <c r="Q5" s="4">
        <v>0</v>
      </c>
      <c r="R5" s="8">
        <v>45171.0000115741</v>
      </c>
      <c r="S5" s="6">
        <v>45213</v>
      </c>
      <c r="T5" s="4" t="s">
        <v>34</v>
      </c>
      <c r="U5" s="4">
        <v>1529</v>
      </c>
      <c r="V5" s="4">
        <v>0</v>
      </c>
      <c r="W5" s="4">
        <v>1561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28</v>
      </c>
      <c r="E6" s="4" t="s">
        <v>38</v>
      </c>
      <c r="F6" s="6">
        <v>45196</v>
      </c>
      <c r="G6" s="6">
        <v>45198</v>
      </c>
      <c r="H6" s="4">
        <v>1</v>
      </c>
      <c r="I6" s="4">
        <v>2</v>
      </c>
      <c r="J6" s="4">
        <v>2</v>
      </c>
      <c r="K6" s="4" t="s">
        <v>30</v>
      </c>
      <c r="L6" s="4">
        <v>1476</v>
      </c>
      <c r="M6" s="4">
        <v>1476</v>
      </c>
      <c r="N6" s="4" t="s">
        <v>50</v>
      </c>
      <c r="O6" s="4" t="s">
        <v>32</v>
      </c>
      <c r="P6" s="4" t="s">
        <v>33</v>
      </c>
      <c r="Q6" s="4">
        <v>0</v>
      </c>
      <c r="R6" s="8">
        <v>45176</v>
      </c>
      <c r="S6" s="6">
        <v>45213</v>
      </c>
      <c r="T6" s="4" t="s">
        <v>34</v>
      </c>
      <c r="U6" s="4">
        <v>1476</v>
      </c>
      <c r="V6" s="4">
        <v>0</v>
      </c>
      <c r="W6" s="4">
        <v>0</v>
      </c>
      <c r="X6" s="4" t="s">
        <v>51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45193</v>
      </c>
      <c r="G7" s="6">
        <v>45198</v>
      </c>
      <c r="H7" s="4">
        <v>1</v>
      </c>
      <c r="I7" s="4">
        <v>5</v>
      </c>
      <c r="J7" s="4">
        <v>5</v>
      </c>
      <c r="K7" s="4" t="s">
        <v>30</v>
      </c>
      <c r="L7" s="4">
        <v>3640</v>
      </c>
      <c r="M7" s="4">
        <v>3640</v>
      </c>
      <c r="N7" s="4" t="s">
        <v>53</v>
      </c>
      <c r="O7" s="4" t="s">
        <v>32</v>
      </c>
      <c r="P7" s="4" t="s">
        <v>33</v>
      </c>
      <c r="Q7" s="4">
        <v>0</v>
      </c>
      <c r="R7" s="8">
        <v>45180</v>
      </c>
      <c r="S7" s="6">
        <v>45213</v>
      </c>
      <c r="T7" s="4" t="s">
        <v>34</v>
      </c>
      <c r="U7" s="4">
        <v>3640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28</v>
      </c>
      <c r="E8" s="4" t="s">
        <v>38</v>
      </c>
      <c r="F8" s="6">
        <v>45193</v>
      </c>
      <c r="G8" s="6">
        <v>45198</v>
      </c>
      <c r="H8" s="4">
        <v>1</v>
      </c>
      <c r="I8" s="4">
        <v>5</v>
      </c>
      <c r="J8" s="4">
        <v>5</v>
      </c>
      <c r="K8" s="4" t="s">
        <v>30</v>
      </c>
      <c r="L8" s="4">
        <v>3640</v>
      </c>
      <c r="M8" s="4">
        <v>3640</v>
      </c>
      <c r="N8" s="4" t="s">
        <v>57</v>
      </c>
      <c r="O8" s="4" t="s">
        <v>32</v>
      </c>
      <c r="P8" s="4" t="s">
        <v>33</v>
      </c>
      <c r="Q8" s="4">
        <v>0</v>
      </c>
      <c r="R8" s="8">
        <v>45181.0000115741</v>
      </c>
      <c r="S8" s="6">
        <v>45213</v>
      </c>
      <c r="T8" s="4" t="s">
        <v>34</v>
      </c>
      <c r="U8" s="4">
        <v>3640</v>
      </c>
      <c r="V8" s="4">
        <v>0</v>
      </c>
      <c r="W8" s="4">
        <v>0</v>
      </c>
      <c r="X8" s="4" t="s">
        <v>58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45196</v>
      </c>
      <c r="G9" s="6">
        <v>45198</v>
      </c>
      <c r="H9" s="4">
        <v>1</v>
      </c>
      <c r="I9" s="4">
        <v>2</v>
      </c>
      <c r="J9" s="4">
        <v>2</v>
      </c>
      <c r="K9" s="4" t="s">
        <v>30</v>
      </c>
      <c r="L9" s="4">
        <v>1903</v>
      </c>
      <c r="M9" s="4">
        <v>1903</v>
      </c>
      <c r="N9" s="4" t="s">
        <v>62</v>
      </c>
      <c r="O9" s="4" t="s">
        <v>32</v>
      </c>
      <c r="P9" s="4" t="s">
        <v>33</v>
      </c>
      <c r="Q9" s="4">
        <v>0</v>
      </c>
      <c r="R9" s="8">
        <v>45188</v>
      </c>
      <c r="S9" s="6">
        <v>45213</v>
      </c>
      <c r="T9" s="4" t="s">
        <v>34</v>
      </c>
      <c r="U9" s="4">
        <v>1903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45197</v>
      </c>
      <c r="G10" s="6">
        <v>45198</v>
      </c>
      <c r="H10" s="4">
        <v>2</v>
      </c>
      <c r="I10" s="4">
        <v>1</v>
      </c>
      <c r="J10" s="4">
        <v>2</v>
      </c>
      <c r="K10" s="4" t="s">
        <v>30</v>
      </c>
      <c r="L10" s="4">
        <v>610.4</v>
      </c>
      <c r="M10" s="4">
        <v>610.4</v>
      </c>
      <c r="N10" s="4" t="s">
        <v>67</v>
      </c>
      <c r="O10" s="4" t="s">
        <v>32</v>
      </c>
      <c r="P10" s="4" t="s">
        <v>33</v>
      </c>
      <c r="Q10" s="4">
        <v>0</v>
      </c>
      <c r="R10" s="8">
        <v>45189.0000115741</v>
      </c>
      <c r="S10" s="6">
        <v>45213</v>
      </c>
      <c r="T10" s="4" t="s">
        <v>34</v>
      </c>
      <c r="U10" s="4">
        <v>610.4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45197</v>
      </c>
      <c r="G11" s="6">
        <v>45198</v>
      </c>
      <c r="H11" s="4">
        <v>1</v>
      </c>
      <c r="I11" s="4">
        <v>1</v>
      </c>
      <c r="J11" s="4">
        <v>1</v>
      </c>
      <c r="K11" s="4" t="s">
        <v>30</v>
      </c>
      <c r="L11" s="4">
        <v>490</v>
      </c>
      <c r="M11" s="4">
        <v>490</v>
      </c>
      <c r="N11" s="4" t="s">
        <v>71</v>
      </c>
      <c r="O11" s="4" t="s">
        <v>32</v>
      </c>
      <c r="P11" s="4" t="s">
        <v>33</v>
      </c>
      <c r="Q11" s="4">
        <v>0</v>
      </c>
      <c r="R11" s="8">
        <v>45189</v>
      </c>
      <c r="S11" s="6">
        <v>45213</v>
      </c>
      <c r="T11" s="4" t="s">
        <v>34</v>
      </c>
      <c r="U11" s="4">
        <v>490</v>
      </c>
      <c r="V11" s="4">
        <v>0</v>
      </c>
      <c r="W11" s="4">
        <v>0</v>
      </c>
      <c r="X11" s="4" t="s">
        <v>36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45197</v>
      </c>
      <c r="G12" s="6">
        <v>45198</v>
      </c>
      <c r="H12" s="4">
        <v>1</v>
      </c>
      <c r="I12" s="4">
        <v>1</v>
      </c>
      <c r="J12" s="4">
        <v>1</v>
      </c>
      <c r="K12" s="4" t="s">
        <v>30</v>
      </c>
      <c r="L12" s="4">
        <v>397</v>
      </c>
      <c r="M12" s="4">
        <v>397</v>
      </c>
      <c r="N12" s="4" t="s">
        <v>76</v>
      </c>
      <c r="O12" s="4" t="s">
        <v>32</v>
      </c>
      <c r="P12" s="4" t="s">
        <v>33</v>
      </c>
      <c r="Q12" s="4">
        <v>0</v>
      </c>
      <c r="R12" s="8">
        <v>45190.0000115741</v>
      </c>
      <c r="S12" s="6">
        <v>45213</v>
      </c>
      <c r="T12" s="4" t="s">
        <v>34</v>
      </c>
      <c r="U12" s="4">
        <v>397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77</v>
      </c>
      <c r="D13" s="4" t="s">
        <v>74</v>
      </c>
      <c r="E13" s="4" t="s">
        <v>75</v>
      </c>
      <c r="F13" s="6">
        <v>45197</v>
      </c>
      <c r="G13" s="6">
        <v>45198</v>
      </c>
      <c r="H13" s="4">
        <v>1</v>
      </c>
      <c r="I13" s="4">
        <v>1</v>
      </c>
      <c r="J13" s="4">
        <v>1</v>
      </c>
      <c r="K13" s="4" t="s">
        <v>30</v>
      </c>
      <c r="L13" s="4">
        <v>-397</v>
      </c>
      <c r="M13" s="4">
        <v>-397</v>
      </c>
      <c r="N13" s="4" t="s">
        <v>76</v>
      </c>
      <c r="O13" s="4" t="s">
        <v>32</v>
      </c>
      <c r="P13" s="4" t="s">
        <v>33</v>
      </c>
      <c r="Q13" s="4">
        <v>0</v>
      </c>
      <c r="R13" s="8">
        <v>45190.0000115741</v>
      </c>
      <c r="S13" s="6">
        <v>45213</v>
      </c>
      <c r="T13" s="4" t="s">
        <v>34</v>
      </c>
      <c r="U13" s="4">
        <v>-397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65</v>
      </c>
      <c r="E14" s="4" t="s">
        <v>79</v>
      </c>
      <c r="F14" s="6">
        <v>45197</v>
      </c>
      <c r="G14" s="6">
        <v>45198</v>
      </c>
      <c r="H14" s="4">
        <v>1</v>
      </c>
      <c r="I14" s="4">
        <v>1</v>
      </c>
      <c r="J14" s="4">
        <v>1</v>
      </c>
      <c r="K14" s="4" t="s">
        <v>30</v>
      </c>
      <c r="L14" s="4">
        <v>327</v>
      </c>
      <c r="M14" s="4">
        <v>327</v>
      </c>
      <c r="N14" s="4" t="s">
        <v>80</v>
      </c>
      <c r="O14" s="4" t="s">
        <v>32</v>
      </c>
      <c r="P14" s="4" t="s">
        <v>33</v>
      </c>
      <c r="Q14" s="4">
        <v>0</v>
      </c>
      <c r="R14" s="8">
        <v>45192.0000115741</v>
      </c>
      <c r="S14" s="6">
        <v>45213</v>
      </c>
      <c r="T14" s="4" t="s">
        <v>34</v>
      </c>
      <c r="U14" s="4">
        <v>327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78</v>
      </c>
      <c r="B15" s="4" t="s">
        <v>26</v>
      </c>
      <c r="C15" s="4" t="s">
        <v>77</v>
      </c>
      <c r="D15" s="4" t="s">
        <v>65</v>
      </c>
      <c r="E15" s="4" t="s">
        <v>79</v>
      </c>
      <c r="F15" s="6">
        <v>45197</v>
      </c>
      <c r="G15" s="6">
        <v>45198</v>
      </c>
      <c r="H15" s="4">
        <v>1</v>
      </c>
      <c r="I15" s="4">
        <v>1</v>
      </c>
      <c r="J15" s="4">
        <v>1</v>
      </c>
      <c r="K15" s="4" t="s">
        <v>30</v>
      </c>
      <c r="L15" s="4">
        <v>-327</v>
      </c>
      <c r="M15" s="4">
        <v>-327</v>
      </c>
      <c r="N15" s="4" t="s">
        <v>80</v>
      </c>
      <c r="O15" s="4" t="s">
        <v>32</v>
      </c>
      <c r="P15" s="4" t="s">
        <v>33</v>
      </c>
      <c r="Q15" s="4">
        <v>0</v>
      </c>
      <c r="R15" s="8">
        <v>45192.0000115741</v>
      </c>
      <c r="S15" s="6">
        <v>45213</v>
      </c>
      <c r="T15" s="4" t="s">
        <v>34</v>
      </c>
      <c r="U15" s="4">
        <v>-327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65</v>
      </c>
      <c r="E16" s="4" t="s">
        <v>82</v>
      </c>
      <c r="F16" s="6">
        <v>45197</v>
      </c>
      <c r="G16" s="6">
        <v>45198</v>
      </c>
      <c r="H16" s="4">
        <v>1</v>
      </c>
      <c r="I16" s="4">
        <v>1</v>
      </c>
      <c r="J16" s="4">
        <v>1</v>
      </c>
      <c r="K16" s="4" t="s">
        <v>30</v>
      </c>
      <c r="L16" s="4">
        <v>294</v>
      </c>
      <c r="M16" s="4">
        <v>294</v>
      </c>
      <c r="N16" s="4" t="s">
        <v>83</v>
      </c>
      <c r="O16" s="4" t="s">
        <v>32</v>
      </c>
      <c r="P16" s="4" t="s">
        <v>33</v>
      </c>
      <c r="Q16" s="4">
        <v>0</v>
      </c>
      <c r="R16" s="8">
        <v>45195</v>
      </c>
      <c r="S16" s="6">
        <v>45213</v>
      </c>
      <c r="T16" s="4" t="s">
        <v>34</v>
      </c>
      <c r="U16" s="4">
        <v>294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65</v>
      </c>
      <c r="E17" s="4" t="s">
        <v>79</v>
      </c>
      <c r="F17" s="6">
        <v>45197</v>
      </c>
      <c r="G17" s="6">
        <v>45198</v>
      </c>
      <c r="H17" s="4">
        <v>1</v>
      </c>
      <c r="I17" s="4">
        <v>1</v>
      </c>
      <c r="J17" s="4">
        <v>1</v>
      </c>
      <c r="K17" s="4" t="s">
        <v>30</v>
      </c>
      <c r="L17" s="4">
        <v>305.2</v>
      </c>
      <c r="M17" s="4">
        <v>305.2</v>
      </c>
      <c r="N17" s="4" t="s">
        <v>85</v>
      </c>
      <c r="O17" s="4" t="s">
        <v>32</v>
      </c>
      <c r="P17" s="4" t="s">
        <v>33</v>
      </c>
      <c r="Q17" s="4">
        <v>0</v>
      </c>
      <c r="R17" s="8">
        <v>45195.0000115741</v>
      </c>
      <c r="S17" s="6">
        <v>45213</v>
      </c>
      <c r="T17" s="4" t="s">
        <v>34</v>
      </c>
      <c r="U17" s="4">
        <v>305.2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86</v>
      </c>
      <c r="B18" s="4" t="s">
        <v>26</v>
      </c>
      <c r="C18" s="4" t="s">
        <v>27</v>
      </c>
      <c r="D18" s="4" t="s">
        <v>65</v>
      </c>
      <c r="E18" s="4" t="s">
        <v>79</v>
      </c>
      <c r="F18" s="6">
        <v>45197</v>
      </c>
      <c r="G18" s="6">
        <v>45198</v>
      </c>
      <c r="H18" s="4">
        <v>1</v>
      </c>
      <c r="I18" s="4">
        <v>1</v>
      </c>
      <c r="J18" s="4">
        <v>1</v>
      </c>
      <c r="K18" s="4" t="s">
        <v>30</v>
      </c>
      <c r="L18" s="4">
        <v>305.2</v>
      </c>
      <c r="M18" s="4">
        <v>305.2</v>
      </c>
      <c r="N18" s="4" t="s">
        <v>87</v>
      </c>
      <c r="O18" s="4" t="s">
        <v>32</v>
      </c>
      <c r="P18" s="4" t="s">
        <v>33</v>
      </c>
      <c r="Q18" s="4">
        <v>0</v>
      </c>
      <c r="R18" s="8">
        <v>45196.0000115741</v>
      </c>
      <c r="S18" s="6">
        <v>45213</v>
      </c>
      <c r="T18" s="4" t="s">
        <v>34</v>
      </c>
      <c r="U18" s="4">
        <v>305.2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88</v>
      </c>
      <c r="B19" s="4" t="s">
        <v>26</v>
      </c>
      <c r="C19" s="4" t="s">
        <v>27</v>
      </c>
      <c r="D19" s="4" t="s">
        <v>65</v>
      </c>
      <c r="E19" s="4" t="s">
        <v>79</v>
      </c>
      <c r="F19" s="6">
        <v>45197</v>
      </c>
      <c r="G19" s="6">
        <v>45198</v>
      </c>
      <c r="H19" s="4">
        <v>1</v>
      </c>
      <c r="I19" s="4">
        <v>1</v>
      </c>
      <c r="J19" s="4">
        <v>1</v>
      </c>
      <c r="K19" s="4" t="s">
        <v>30</v>
      </c>
      <c r="L19" s="4">
        <v>305.2</v>
      </c>
      <c r="M19" s="4">
        <v>305.2</v>
      </c>
      <c r="N19" s="4" t="s">
        <v>89</v>
      </c>
      <c r="O19" s="4" t="s">
        <v>32</v>
      </c>
      <c r="P19" s="4" t="s">
        <v>33</v>
      </c>
      <c r="Q19" s="4">
        <v>0</v>
      </c>
      <c r="R19" s="8">
        <v>45197</v>
      </c>
      <c r="S19" s="6">
        <v>45213</v>
      </c>
      <c r="T19" s="4" t="s">
        <v>34</v>
      </c>
      <c r="U19" s="4">
        <v>305.2</v>
      </c>
      <c r="V19" s="4">
        <v>0</v>
      </c>
      <c r="W19" s="4">
        <v>0</v>
      </c>
      <c r="X19" s="4" t="s">
        <v>36</v>
      </c>
      <c r="Y19" s="4" t="s">
        <v>36</v>
      </c>
    </row>
    <row r="20" s="4" customFormat="1" spans="1:25">
      <c r="A20" s="4" t="s">
        <v>90</v>
      </c>
      <c r="B20" s="4" t="s">
        <v>26</v>
      </c>
      <c r="C20" s="4" t="s">
        <v>27</v>
      </c>
      <c r="D20" s="4" t="s">
        <v>65</v>
      </c>
      <c r="E20" s="4" t="s">
        <v>91</v>
      </c>
      <c r="F20" s="6">
        <v>45197</v>
      </c>
      <c r="G20" s="6">
        <v>45198</v>
      </c>
      <c r="H20" s="4">
        <v>1</v>
      </c>
      <c r="I20" s="4">
        <v>1</v>
      </c>
      <c r="J20" s="4">
        <v>1</v>
      </c>
      <c r="K20" s="4" t="s">
        <v>30</v>
      </c>
      <c r="L20" s="4">
        <v>327</v>
      </c>
      <c r="M20" s="4">
        <v>327</v>
      </c>
      <c r="N20" s="4" t="s">
        <v>92</v>
      </c>
      <c r="O20" s="4" t="s">
        <v>32</v>
      </c>
      <c r="P20" s="4" t="s">
        <v>33</v>
      </c>
      <c r="Q20" s="4">
        <v>0</v>
      </c>
      <c r="R20" s="8">
        <v>45197</v>
      </c>
      <c r="S20" s="6">
        <v>45213</v>
      </c>
      <c r="T20" s="4" t="s">
        <v>34</v>
      </c>
      <c r="U20" s="4">
        <v>327</v>
      </c>
      <c r="V20" s="4">
        <v>0</v>
      </c>
      <c r="W20" s="4">
        <v>0</v>
      </c>
      <c r="X20" s="4" t="s">
        <v>36</v>
      </c>
      <c r="Y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3"/>
  <sheetViews>
    <sheetView tabSelected="1" workbookViewId="0">
      <selection activeCell="A30" sqref="A30:D3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25561902788</v>
      </c>
      <c r="B2" s="6">
        <v>45195</v>
      </c>
      <c r="C2" s="6">
        <v>45198</v>
      </c>
      <c r="D2" s="4">
        <v>2196</v>
      </c>
      <c r="E2" s="4" t="str">
        <f>VLOOKUP(A2,Sheet3!A:L,12,0)</f>
        <v>2196.00</v>
      </c>
      <c r="F2" s="4" t="str">
        <f>VLOOKUP(A2,Sheet3!A:C,3,0)</f>
        <v>3680991</v>
      </c>
      <c r="G2" s="4">
        <f>D2-E2</f>
        <v>0</v>
      </c>
      <c r="H2" s="4" t="str">
        <f>$H$1&amp;F2</f>
        <v>，3680991</v>
      </c>
      <c r="I2" s="4" t="str">
        <f>VLOOKUP(A2,Sheet3!A:U,21,0)</f>
        <v>直采</v>
      </c>
    </row>
    <row r="3" s="4" customFormat="1" spans="1:9">
      <c r="A3" s="5">
        <v>999226149276718</v>
      </c>
      <c r="B3" s="6">
        <v>45196</v>
      </c>
      <c r="C3" s="6">
        <v>45198</v>
      </c>
      <c r="D3" s="4">
        <v>1508</v>
      </c>
      <c r="E3" s="4" t="str">
        <f>VLOOKUP(A3,Sheet3!A:L,12,0)</f>
        <v>1508.00</v>
      </c>
      <c r="F3" s="4" t="str">
        <f>VLOOKUP(A3,Sheet3!A:C,3,0)</f>
        <v>3808961</v>
      </c>
      <c r="G3" s="4">
        <f t="shared" ref="G3:G18" si="0">D3-E3</f>
        <v>0</v>
      </c>
      <c r="H3" s="4" t="str">
        <f t="shared" ref="H3:H18" si="1">$H$1&amp;F3</f>
        <v>，3808961</v>
      </c>
      <c r="I3" s="4" t="str">
        <f>VLOOKUP(A3,Sheet3!A:U,21,0)</f>
        <v>直采</v>
      </c>
    </row>
    <row r="4" s="4" customFormat="1" spans="1:9">
      <c r="A4" s="5">
        <v>999226361104312</v>
      </c>
      <c r="B4" s="6">
        <v>45196</v>
      </c>
      <c r="C4" s="6">
        <v>45198</v>
      </c>
      <c r="D4" s="4">
        <v>1519</v>
      </c>
      <c r="E4" s="4" t="str">
        <f>VLOOKUP(A4,Sheet3!A:L,12,0)</f>
        <v>1519.00</v>
      </c>
      <c r="F4" s="4" t="str">
        <f>VLOOKUP(A4,Sheet3!A:C,3,0)</f>
        <v>3842735</v>
      </c>
      <c r="G4" s="4">
        <f t="shared" si="0"/>
        <v>0</v>
      </c>
      <c r="H4" s="4" t="str">
        <f t="shared" si="1"/>
        <v>，3842735</v>
      </c>
      <c r="I4" s="4" t="str">
        <f>VLOOKUP(A4,Sheet3!A:U,21,0)</f>
        <v>直采</v>
      </c>
    </row>
    <row r="5" s="4" customFormat="1" spans="1:9">
      <c r="A5" s="5">
        <v>999226596831867</v>
      </c>
      <c r="B5" s="6">
        <v>45196</v>
      </c>
      <c r="C5" s="6">
        <v>45198</v>
      </c>
      <c r="D5" s="4">
        <v>1529</v>
      </c>
      <c r="E5" s="4" t="str">
        <f>VLOOKUP(A5,Sheet3!A:L,12,0)</f>
        <v>1529.00</v>
      </c>
      <c r="F5" s="4" t="str">
        <f>VLOOKUP(A5,Sheet3!A:C,3,0)</f>
        <v>3873255</v>
      </c>
      <c r="G5" s="4">
        <f t="shared" si="0"/>
        <v>0</v>
      </c>
      <c r="H5" s="4" t="str">
        <f t="shared" si="1"/>
        <v>，3873255</v>
      </c>
      <c r="I5" s="4" t="str">
        <f>VLOOKUP(A5,Sheet3!A:U,21,0)</f>
        <v>直采</v>
      </c>
    </row>
    <row r="6" s="4" customFormat="1" spans="1:9">
      <c r="A6" s="5">
        <v>999226670449942</v>
      </c>
      <c r="B6" s="6">
        <v>45196</v>
      </c>
      <c r="C6" s="6">
        <v>45198</v>
      </c>
      <c r="D6" s="4">
        <v>1476</v>
      </c>
      <c r="E6" s="4" t="str">
        <f>VLOOKUP(A6,Sheet3!A:L,12,0)</f>
        <v>1476.00</v>
      </c>
      <c r="F6" s="4" t="str">
        <f>VLOOKUP(A6,Sheet3!A:C,3,0)</f>
        <v>3896941</v>
      </c>
      <c r="G6" s="4">
        <f t="shared" si="0"/>
        <v>0</v>
      </c>
      <c r="H6" s="4" t="str">
        <f t="shared" si="1"/>
        <v>，3896941</v>
      </c>
      <c r="I6" s="4" t="str">
        <f>VLOOKUP(A6,Sheet3!A:U,21,0)</f>
        <v>直采</v>
      </c>
    </row>
    <row r="7" s="4" customFormat="1" spans="1:9">
      <c r="A7" s="5">
        <v>999226749593602</v>
      </c>
      <c r="B7" s="6">
        <v>45193</v>
      </c>
      <c r="C7" s="6">
        <v>45198</v>
      </c>
      <c r="D7" s="4">
        <v>3640</v>
      </c>
      <c r="E7" s="4" t="str">
        <f>VLOOKUP(A7,Sheet3!A:L,12,0)</f>
        <v>3640.00</v>
      </c>
      <c r="F7" s="4" t="str">
        <f>VLOOKUP(A7,Sheet3!A:C,3,0)</f>
        <v>3915767</v>
      </c>
      <c r="G7" s="4">
        <f t="shared" si="0"/>
        <v>0</v>
      </c>
      <c r="H7" s="4" t="str">
        <f t="shared" si="1"/>
        <v>，3915767</v>
      </c>
      <c r="I7" s="4" t="str">
        <f>VLOOKUP(A7,Sheet3!A:U,21,0)</f>
        <v>直采</v>
      </c>
    </row>
    <row r="8" s="4" customFormat="1" spans="1:9">
      <c r="A8" s="5">
        <v>999226756307285</v>
      </c>
      <c r="B8" s="6">
        <v>45193</v>
      </c>
      <c r="C8" s="6">
        <v>45198</v>
      </c>
      <c r="D8" s="4">
        <v>3640</v>
      </c>
      <c r="E8" s="4" t="str">
        <f>VLOOKUP(A8,Sheet3!A:L,12,0)</f>
        <v>3640.00</v>
      </c>
      <c r="F8" s="4" t="str">
        <f>VLOOKUP(A8,Sheet3!A:C,3,0)</f>
        <v>3918422</v>
      </c>
      <c r="G8" s="4">
        <f t="shared" si="0"/>
        <v>0</v>
      </c>
      <c r="H8" s="4" t="str">
        <f t="shared" si="1"/>
        <v>，3918422</v>
      </c>
      <c r="I8" s="4" t="str">
        <f>VLOOKUP(A8,Sheet3!A:U,21,0)</f>
        <v>直采</v>
      </c>
    </row>
    <row r="9" s="4" customFormat="1" spans="1:9">
      <c r="A9" s="5">
        <v>999226850018765</v>
      </c>
      <c r="B9" s="6">
        <v>45196</v>
      </c>
      <c r="C9" s="6">
        <v>45198</v>
      </c>
      <c r="D9" s="4">
        <v>1903</v>
      </c>
      <c r="E9" s="4" t="str">
        <f>VLOOKUP(A9,Sheet3!A:L,12,0)</f>
        <v>1903.00</v>
      </c>
      <c r="F9" s="4" t="str">
        <f>VLOOKUP(A9,Sheet3!A:C,3,0)</f>
        <v>3957673</v>
      </c>
      <c r="G9" s="4">
        <f t="shared" si="0"/>
        <v>0</v>
      </c>
      <c r="H9" s="4" t="str">
        <f t="shared" si="1"/>
        <v>，3957673</v>
      </c>
      <c r="I9" s="4" t="str">
        <f>VLOOKUP(A9,Sheet3!A:U,21,0)</f>
        <v>直采</v>
      </c>
    </row>
    <row r="10" s="4" customFormat="1" spans="1:10">
      <c r="A10" s="9" t="s">
        <v>94</v>
      </c>
      <c r="B10" s="6">
        <v>45197</v>
      </c>
      <c r="C10" s="6">
        <v>45198</v>
      </c>
      <c r="D10" s="4">
        <v>610.4</v>
      </c>
      <c r="E10" s="7">
        <v>610.4</v>
      </c>
      <c r="F10" s="10" t="s">
        <v>95</v>
      </c>
      <c r="G10" s="4">
        <f t="shared" si="0"/>
        <v>0</v>
      </c>
      <c r="H10" s="4" t="str">
        <f t="shared" si="1"/>
        <v>，202309200858290076</v>
      </c>
      <c r="I10" s="4" t="e">
        <f>VLOOKUP(A10,Sheet3!A:U,21,0)</f>
        <v>#N/A</v>
      </c>
      <c r="J10" s="7">
        <v>9.2</v>
      </c>
    </row>
    <row r="11" s="4" customFormat="1" spans="1:10">
      <c r="A11" s="9" t="s">
        <v>96</v>
      </c>
      <c r="B11" s="6">
        <v>45197</v>
      </c>
      <c r="C11" s="6">
        <v>45198</v>
      </c>
      <c r="D11" s="4">
        <v>490</v>
      </c>
      <c r="E11" s="7">
        <v>490</v>
      </c>
      <c r="F11" s="10" t="s">
        <v>97</v>
      </c>
      <c r="G11" s="4">
        <f t="shared" si="0"/>
        <v>0</v>
      </c>
      <c r="H11" s="4" t="str">
        <f t="shared" si="1"/>
        <v>，202309201244470021</v>
      </c>
      <c r="I11" s="4" t="e">
        <f>VLOOKUP(A11,Sheet3!A:U,21,0)</f>
        <v>#N/A</v>
      </c>
      <c r="J11" s="7">
        <v>9.2</v>
      </c>
    </row>
    <row r="12" s="4" customFormat="1" hidden="1" spans="1:9">
      <c r="A12" s="5">
        <v>999226901253453</v>
      </c>
      <c r="B12" s="6">
        <v>45197</v>
      </c>
      <c r="C12" s="6">
        <v>45198</v>
      </c>
      <c r="D12" s="4">
        <v>0</v>
      </c>
      <c r="E12" s="4" t="e">
        <f>VLOOKUP(A12,Sheet3!A:L,12,0)</f>
        <v>#N/A</v>
      </c>
      <c r="F12" s="4" t="e">
        <f>VLOOKUP(A12,Sheet3!A:C,3,0)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VLOOKUP(A12,Sheet3!A:U,21,0)</f>
        <v>#N/A</v>
      </c>
    </row>
    <row r="13" s="4" customFormat="1" hidden="1" spans="1:9">
      <c r="A13" s="5">
        <v>999226925867910</v>
      </c>
      <c r="B13" s="6">
        <v>45197</v>
      </c>
      <c r="C13" s="6">
        <v>45198</v>
      </c>
      <c r="D13" s="4">
        <v>0</v>
      </c>
      <c r="E13" s="4" t="e">
        <f>VLOOKUP(A13,Sheet3!A:L,12,0)</f>
        <v>#N/A</v>
      </c>
      <c r="F13" s="4" t="e">
        <f>VLOOKUP(A13,Sheet3!A:C,3,0)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VLOOKUP(A13,Sheet3!A:U,21,0)</f>
        <v>#N/A</v>
      </c>
    </row>
    <row r="14" s="4" customFormat="1" spans="1:12">
      <c r="A14" s="9" t="s">
        <v>98</v>
      </c>
      <c r="B14" s="6">
        <v>45197</v>
      </c>
      <c r="C14" s="6">
        <v>45198</v>
      </c>
      <c r="D14" s="4">
        <v>294</v>
      </c>
      <c r="E14" s="7">
        <v>297</v>
      </c>
      <c r="F14" s="10" t="s">
        <v>99</v>
      </c>
      <c r="G14" s="4">
        <f t="shared" si="0"/>
        <v>-3</v>
      </c>
      <c r="H14" s="4" t="str">
        <f t="shared" si="1"/>
        <v>，202309261804430077</v>
      </c>
      <c r="I14" s="4" t="e">
        <f>VLOOKUP(A14,Sheet3!A:U,21,0)</f>
        <v>#N/A</v>
      </c>
      <c r="J14" s="4">
        <v>9.26</v>
      </c>
      <c r="L14" s="4" t="s">
        <v>100</v>
      </c>
    </row>
    <row r="15" s="4" customFormat="1" spans="1:10">
      <c r="A15" s="9" t="s">
        <v>101</v>
      </c>
      <c r="B15" s="6">
        <v>45197</v>
      </c>
      <c r="C15" s="6">
        <v>45198</v>
      </c>
      <c r="D15" s="4">
        <v>305.2</v>
      </c>
      <c r="E15" s="7">
        <v>305.2</v>
      </c>
      <c r="F15" s="10" t="s">
        <v>102</v>
      </c>
      <c r="G15" s="4">
        <f t="shared" si="0"/>
        <v>0</v>
      </c>
      <c r="H15" s="4" t="str">
        <f t="shared" si="1"/>
        <v>，202309262300530021</v>
      </c>
      <c r="I15" s="4" t="e">
        <f>VLOOKUP(A15,Sheet3!A:U,21,0)</f>
        <v>#N/A</v>
      </c>
      <c r="J15" s="4">
        <v>9.26</v>
      </c>
    </row>
    <row r="16" s="4" customFormat="1" spans="1:10">
      <c r="A16" s="9" t="s">
        <v>103</v>
      </c>
      <c r="B16" s="6">
        <v>45197</v>
      </c>
      <c r="C16" s="6">
        <v>45198</v>
      </c>
      <c r="D16" s="4">
        <v>305.2</v>
      </c>
      <c r="E16" s="7">
        <v>305.2</v>
      </c>
      <c r="F16" s="10" t="s">
        <v>104</v>
      </c>
      <c r="G16" s="4">
        <f t="shared" si="0"/>
        <v>0</v>
      </c>
      <c r="H16" s="4" t="str">
        <f t="shared" si="1"/>
        <v>，202309271901430071</v>
      </c>
      <c r="I16" s="4" t="e">
        <f>VLOOKUP(A16,Sheet3!A:U,21,0)</f>
        <v>#N/A</v>
      </c>
      <c r="J16" s="4">
        <v>9.27</v>
      </c>
    </row>
    <row r="17" s="4" customFormat="1" spans="1:10">
      <c r="A17" s="9" t="s">
        <v>105</v>
      </c>
      <c r="B17" s="6">
        <v>45197</v>
      </c>
      <c r="C17" s="6">
        <v>45198</v>
      </c>
      <c r="D17" s="4">
        <v>305.2</v>
      </c>
      <c r="E17" s="7">
        <v>305.2</v>
      </c>
      <c r="F17" s="10" t="s">
        <v>106</v>
      </c>
      <c r="G17" s="4">
        <f t="shared" si="0"/>
        <v>0</v>
      </c>
      <c r="H17" s="4" t="str">
        <f t="shared" si="1"/>
        <v>，202309280852460079</v>
      </c>
      <c r="I17" s="4" t="e">
        <f>VLOOKUP(A17,Sheet3!A:U,21,0)</f>
        <v>#N/A</v>
      </c>
      <c r="J17" s="4">
        <v>9.28</v>
      </c>
    </row>
    <row r="18" s="4" customFormat="1" spans="1:10">
      <c r="A18" s="9" t="s">
        <v>107</v>
      </c>
      <c r="B18" s="6">
        <v>45197</v>
      </c>
      <c r="C18" s="6">
        <v>45198</v>
      </c>
      <c r="D18" s="4">
        <v>327</v>
      </c>
      <c r="E18" s="7">
        <v>327</v>
      </c>
      <c r="F18" s="10" t="s">
        <v>108</v>
      </c>
      <c r="G18" s="4">
        <f t="shared" si="0"/>
        <v>0</v>
      </c>
      <c r="H18" s="4" t="str">
        <f t="shared" si="1"/>
        <v>，202309281122080079</v>
      </c>
      <c r="I18" s="4" t="e">
        <f>VLOOKUP(A18,Sheet3!A:U,21,0)</f>
        <v>#N/A</v>
      </c>
      <c r="J18" s="4">
        <v>9.28</v>
      </c>
    </row>
    <row r="20" spans="4:4">
      <c r="D20" s="4">
        <f>SUM(D2:D19)</f>
        <v>20048</v>
      </c>
    </row>
    <row r="30" spans="1:4">
      <c r="A30" s="4" t="s">
        <v>109</v>
      </c>
      <c r="C30" s="4">
        <v>17411</v>
      </c>
      <c r="D30" s="4">
        <v>18628.75</v>
      </c>
    </row>
    <row r="31" spans="1:4">
      <c r="A31" s="4" t="s">
        <v>110</v>
      </c>
      <c r="C31" s="4">
        <v>2637</v>
      </c>
      <c r="D31" s="4">
        <v>2821.43</v>
      </c>
    </row>
    <row r="32" spans="1:4">
      <c r="A32" s="4" t="s">
        <v>111</v>
      </c>
      <c r="C32" s="4">
        <f>SUBTOTAL(9,C30:C31)</f>
        <v>20048</v>
      </c>
      <c r="D32" s="4">
        <f>SUBTOTAL(9,D30:D31)</f>
        <v>21450.18</v>
      </c>
    </row>
    <row r="33" spans="1:1">
      <c r="A33" s="4" t="s">
        <v>112</v>
      </c>
    </row>
  </sheetData>
  <autoFilter ref="A1:XFD20">
    <filterColumn colId="3">
      <filters blank="1">
        <filter val="490"/>
        <filter val="3640"/>
        <filter val="305.2"/>
        <filter val="1903"/>
        <filter val="294"/>
        <filter val="610.4"/>
        <filter val="1476"/>
        <filter val="2196"/>
        <filter val="327"/>
        <filter val="1508"/>
        <filter val="20048"/>
        <filter val="1519"/>
        <filter val="15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113</v>
      </c>
      <c r="B1" s="2" t="s">
        <v>114</v>
      </c>
      <c r="C1" s="2" t="s">
        <v>115</v>
      </c>
      <c r="D1" s="2" t="s">
        <v>116</v>
      </c>
      <c r="E1" s="2" t="s">
        <v>13</v>
      </c>
      <c r="F1" s="2" t="s">
        <v>5</v>
      </c>
      <c r="G1" s="2" t="s">
        <v>6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3">
        <v>999226850018765</v>
      </c>
      <c r="B2" s="1" t="s">
        <v>132</v>
      </c>
      <c r="C2" s="1" t="s">
        <v>133</v>
      </c>
      <c r="D2" s="1" t="s">
        <v>134</v>
      </c>
      <c r="E2" s="1" t="s">
        <v>135</v>
      </c>
      <c r="F2" s="1" t="s">
        <v>136</v>
      </c>
      <c r="G2" s="1" t="s">
        <v>137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146</v>
      </c>
      <c r="T2" s="1" t="s">
        <v>147</v>
      </c>
      <c r="U2" s="1" t="s">
        <v>148</v>
      </c>
      <c r="V2" s="1" t="s">
        <v>149</v>
      </c>
    </row>
    <row r="3" s="1" customFormat="1" spans="1:22">
      <c r="A3" s="3">
        <v>999226756307285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137</v>
      </c>
      <c r="H3" s="1" t="s">
        <v>138</v>
      </c>
      <c r="I3" s="1" t="s">
        <v>155</v>
      </c>
      <c r="J3" s="1" t="s">
        <v>140</v>
      </c>
      <c r="K3" s="1" t="s">
        <v>155</v>
      </c>
      <c r="L3" s="1" t="s">
        <v>155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156</v>
      </c>
      <c r="S3" s="1" t="s">
        <v>146</v>
      </c>
      <c r="T3" s="1" t="s">
        <v>147</v>
      </c>
      <c r="U3" s="1" t="s">
        <v>148</v>
      </c>
      <c r="V3" s="1" t="s">
        <v>149</v>
      </c>
    </row>
    <row r="4" s="1" customFormat="1" spans="1:22">
      <c r="A4" s="3">
        <v>999226749593602</v>
      </c>
      <c r="B4" s="1" t="s">
        <v>157</v>
      </c>
      <c r="C4" s="1" t="s">
        <v>158</v>
      </c>
      <c r="D4" s="1" t="s">
        <v>152</v>
      </c>
      <c r="E4" s="1" t="s">
        <v>159</v>
      </c>
      <c r="F4" s="1" t="s">
        <v>154</v>
      </c>
      <c r="G4" s="1" t="s">
        <v>137</v>
      </c>
      <c r="H4" s="1" t="s">
        <v>138</v>
      </c>
      <c r="I4" s="1" t="s">
        <v>155</v>
      </c>
      <c r="J4" s="1" t="s">
        <v>140</v>
      </c>
      <c r="K4" s="1" t="s">
        <v>155</v>
      </c>
      <c r="L4" s="1" t="s">
        <v>155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160</v>
      </c>
      <c r="S4" s="1" t="s">
        <v>146</v>
      </c>
      <c r="T4" s="1" t="s">
        <v>147</v>
      </c>
      <c r="U4" s="1" t="s">
        <v>148</v>
      </c>
      <c r="V4" s="1" t="s">
        <v>149</v>
      </c>
    </row>
    <row r="5" s="1" customFormat="1" spans="1:22">
      <c r="A5" s="3">
        <v>999226670449942</v>
      </c>
      <c r="B5" s="1" t="s">
        <v>161</v>
      </c>
      <c r="C5" s="1" t="s">
        <v>162</v>
      </c>
      <c r="D5" s="1" t="s">
        <v>152</v>
      </c>
      <c r="E5" s="1" t="s">
        <v>163</v>
      </c>
      <c r="F5" s="1" t="s">
        <v>136</v>
      </c>
      <c r="G5" s="1" t="s">
        <v>137</v>
      </c>
      <c r="H5" s="1" t="s">
        <v>138</v>
      </c>
      <c r="I5" s="1" t="s">
        <v>164</v>
      </c>
      <c r="J5" s="1" t="s">
        <v>140</v>
      </c>
      <c r="K5" s="1" t="s">
        <v>164</v>
      </c>
      <c r="L5" s="1" t="s">
        <v>164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165</v>
      </c>
      <c r="S5" s="1" t="s">
        <v>146</v>
      </c>
      <c r="T5" s="1" t="s">
        <v>147</v>
      </c>
      <c r="U5" s="1" t="s">
        <v>148</v>
      </c>
      <c r="V5" s="1" t="s">
        <v>149</v>
      </c>
    </row>
    <row r="6" s="1" customFormat="1" spans="1:22">
      <c r="A6" s="3">
        <v>999226596831867</v>
      </c>
      <c r="B6" s="1" t="s">
        <v>166</v>
      </c>
      <c r="C6" s="1" t="s">
        <v>167</v>
      </c>
      <c r="D6" s="1" t="s">
        <v>152</v>
      </c>
      <c r="E6" s="1" t="s">
        <v>168</v>
      </c>
      <c r="F6" s="1" t="s">
        <v>136</v>
      </c>
      <c r="G6" s="1" t="s">
        <v>137</v>
      </c>
      <c r="H6" s="1" t="s">
        <v>138</v>
      </c>
      <c r="I6" s="1" t="s">
        <v>169</v>
      </c>
      <c r="J6" s="1" t="s">
        <v>140</v>
      </c>
      <c r="K6" s="1" t="s">
        <v>169</v>
      </c>
      <c r="L6" s="1" t="s">
        <v>169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170</v>
      </c>
      <c r="S6" s="1" t="s">
        <v>146</v>
      </c>
      <c r="T6" s="1" t="s">
        <v>147</v>
      </c>
      <c r="U6" s="1" t="s">
        <v>148</v>
      </c>
      <c r="V6" s="1" t="s">
        <v>149</v>
      </c>
    </row>
    <row r="7" s="1" customFormat="1" spans="1:22">
      <c r="A7" s="3">
        <v>999226361104312</v>
      </c>
      <c r="B7" s="1" t="s">
        <v>171</v>
      </c>
      <c r="C7" s="1" t="s">
        <v>172</v>
      </c>
      <c r="D7" s="1" t="s">
        <v>152</v>
      </c>
      <c r="E7" s="1" t="s">
        <v>173</v>
      </c>
      <c r="F7" s="1" t="s">
        <v>136</v>
      </c>
      <c r="G7" s="1" t="s">
        <v>137</v>
      </c>
      <c r="H7" s="1" t="s">
        <v>138</v>
      </c>
      <c r="I7" s="1" t="s">
        <v>174</v>
      </c>
      <c r="J7" s="1" t="s">
        <v>140</v>
      </c>
      <c r="K7" s="1" t="s">
        <v>174</v>
      </c>
      <c r="L7" s="1" t="s">
        <v>174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175</v>
      </c>
      <c r="S7" s="1" t="s">
        <v>146</v>
      </c>
      <c r="T7" s="1" t="s">
        <v>147</v>
      </c>
      <c r="U7" s="1" t="s">
        <v>148</v>
      </c>
      <c r="V7" s="1" t="s">
        <v>149</v>
      </c>
    </row>
    <row r="8" s="1" customFormat="1" spans="1:22">
      <c r="A8" s="3">
        <v>999226149276718</v>
      </c>
      <c r="B8" s="1" t="s">
        <v>176</v>
      </c>
      <c r="C8" s="1" t="s">
        <v>177</v>
      </c>
      <c r="D8" s="1" t="s">
        <v>152</v>
      </c>
      <c r="E8" s="1" t="s">
        <v>178</v>
      </c>
      <c r="F8" s="1" t="s">
        <v>136</v>
      </c>
      <c r="G8" s="1" t="s">
        <v>137</v>
      </c>
      <c r="H8" s="1" t="s">
        <v>138</v>
      </c>
      <c r="I8" s="1" t="s">
        <v>179</v>
      </c>
      <c r="J8" s="1" t="s">
        <v>140</v>
      </c>
      <c r="K8" s="1" t="s">
        <v>179</v>
      </c>
      <c r="L8" s="1" t="s">
        <v>179</v>
      </c>
      <c r="M8" s="1" t="s">
        <v>141</v>
      </c>
      <c r="N8" s="1" t="s">
        <v>141</v>
      </c>
      <c r="O8" s="1" t="s">
        <v>142</v>
      </c>
      <c r="P8" s="1" t="s">
        <v>143</v>
      </c>
      <c r="Q8" s="1" t="s">
        <v>144</v>
      </c>
      <c r="R8" s="1" t="s">
        <v>180</v>
      </c>
      <c r="S8" s="1" t="s">
        <v>146</v>
      </c>
      <c r="T8" s="1" t="s">
        <v>147</v>
      </c>
      <c r="U8" s="1" t="s">
        <v>148</v>
      </c>
      <c r="V8" s="1" t="s">
        <v>149</v>
      </c>
    </row>
    <row r="9" s="1" customFormat="1" spans="1:22">
      <c r="A9" s="3">
        <v>25561902788</v>
      </c>
      <c r="B9" s="1" t="s">
        <v>181</v>
      </c>
      <c r="C9" s="1" t="s">
        <v>182</v>
      </c>
      <c r="D9" s="1" t="s">
        <v>152</v>
      </c>
      <c r="E9" s="1" t="s">
        <v>183</v>
      </c>
      <c r="F9" s="1" t="s">
        <v>184</v>
      </c>
      <c r="G9" s="1" t="s">
        <v>137</v>
      </c>
      <c r="H9" s="1" t="s">
        <v>138</v>
      </c>
      <c r="I9" s="1" t="s">
        <v>185</v>
      </c>
      <c r="J9" s="1" t="s">
        <v>140</v>
      </c>
      <c r="K9" s="1" t="s">
        <v>185</v>
      </c>
      <c r="L9" s="1" t="s">
        <v>185</v>
      </c>
      <c r="M9" s="1" t="s">
        <v>141</v>
      </c>
      <c r="N9" s="1" t="s">
        <v>141</v>
      </c>
      <c r="O9" s="1" t="s">
        <v>142</v>
      </c>
      <c r="P9" s="1" t="s">
        <v>143</v>
      </c>
      <c r="Q9" s="1" t="s">
        <v>144</v>
      </c>
      <c r="R9" s="1" t="s">
        <v>186</v>
      </c>
      <c r="S9" s="1" t="s">
        <v>146</v>
      </c>
      <c r="T9" s="1" t="s">
        <v>147</v>
      </c>
      <c r="U9" s="1" t="s">
        <v>148</v>
      </c>
      <c r="V9" s="1" t="s">
        <v>149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2023-10-14T01:30:30Z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