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<sst xmlns="http://schemas.openxmlformats.org/spreadsheetml/2006/main" count="681" uniqueCount="269">
  <si>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</si>
  <si>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</si>
  <si>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</si>
  <si>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</si>
  <si>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</si>
  <si>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</si>
  <si>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</si>
  <si>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</si>
  <si>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</si>
  <si>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</si>
  <si>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</si>
  <si>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</si>
  <si>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</si>
  <si>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</si>
  <si>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</si>
  <si>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</si>
  <si>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</si>
  <si>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</si>
  <si>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</si>
  <si>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</si>
  <si>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</si>
  <si>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</si>
  <si>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</si>
  <si>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</si>
  <si>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</si>
  <si>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999225975228364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</si>
  <si>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</si>
  <si>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</si>
  <si>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</si>
  <si>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</si>
  <si>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</si>
  <si>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XUE/CHENXI,WAN/ZHIYI</t>
  </si>
  <si>
    <t>CA363231015CNY</t>
  </si>
  <si>
    <t>未提现</t>
  </si>
  <si>
    <t>携程开票</t>
  </si>
  <si>
    <t xml:space="preserve">3764106	</t>
  </si>
  <si>
    <t xml:space="preserve">13064429	</t>
  </si>
  <si>
    <t xml:space="preserve">999226146639228	</t>
  </si>
  <si>
    <t>[香港]香港都会海逸酒店(Harbour Plaza Metropolis)(5347164)</t>
  </si>
  <si>
    <t>高级房(至少提前7天预订)(至少连住2晚及以上)&lt;双人入住&gt;&lt;内宾&gt;&lt;无早&gt;</t>
  </si>
  <si>
    <t>XING/HUIXIN</t>
  </si>
  <si>
    <t xml:space="preserve">3806838	</t>
  </si>
  <si>
    <t xml:space="preserve">6281622	</t>
  </si>
  <si>
    <t xml:space="preserve">999226216095412	</t>
  </si>
  <si>
    <t>RAO/FANG,SONG/DONGXIA</t>
  </si>
  <si>
    <t xml:space="preserve">3816779	</t>
  </si>
  <si>
    <t xml:space="preserve">6282913	</t>
  </si>
  <si>
    <t xml:space="preserve">999226338851471	</t>
  </si>
  <si>
    <t>[梅州]梅州白天鹅迎宾馆(100697959)</t>
  </si>
  <si>
    <t>商务江景双床房&lt;特惠促销&gt;&lt;双人入住&gt;&lt;双早&gt;&lt;日历房套餐高价值&gt;&lt;新酒店礼盒&gt;</t>
  </si>
  <si>
    <t>张仁政</t>
  </si>
  <si>
    <t xml:space="preserve">	</t>
  </si>
  <si>
    <t xml:space="preserve">999226626476814	</t>
  </si>
  <si>
    <t>商务江景大床房&lt;特惠促销&gt;&lt;双人入住&gt;&lt;双早&gt;&lt;日历房套餐高价值&gt;&lt;新酒店礼盒&gt;</t>
  </si>
  <si>
    <t>杨适伟</t>
  </si>
  <si>
    <t xml:space="preserve">999226797479553	</t>
  </si>
  <si>
    <t>温耿秋,梁月英</t>
  </si>
  <si>
    <t xml:space="preserve">999227091388188	</t>
  </si>
  <si>
    <t>[梅州]梅州麓湖山酒店(67856423)</t>
  </si>
  <si>
    <t>豪华双床房&lt;双人入住&gt;&lt;升级特惠&gt;&lt;双早&gt;&lt;日历房套餐高价值&gt;&lt;新酒店礼盒&gt;</t>
  </si>
  <si>
    <t>温婧萱</t>
  </si>
  <si>
    <t xml:space="preserve">999227099255915	</t>
  </si>
  <si>
    <t>[梅州]梅州昌盛豪生大酒店(45834822)</t>
  </si>
  <si>
    <t>柚见好——非遗双床房&lt;超值特惠&gt;&lt;双人入住&gt;&lt;双早&gt;</t>
  </si>
  <si>
    <t>李宜</t>
  </si>
  <si>
    <t xml:space="preserve">999227099468797	</t>
  </si>
  <si>
    <t>柚见汝——非遗大床房&lt;超值特惠&gt;&lt;双人入住&gt;&lt;双早&gt;</t>
  </si>
  <si>
    <t>王永文</t>
  </si>
  <si>
    <t xml:space="preserve">999226345824337	</t>
  </si>
  <si>
    <t>HE/JIAXIN,MA/YIHAN</t>
  </si>
  <si>
    <t>CA363231016CNY</t>
  </si>
  <si>
    <t xml:space="preserve">3834653	</t>
  </si>
  <si>
    <t xml:space="preserve">6285612	</t>
  </si>
  <si>
    <t xml:space="preserve">999226365760929	</t>
  </si>
  <si>
    <t>ZHAO/YUJIA,Cao/Menghui</t>
  </si>
  <si>
    <t xml:space="preserve">3845898	</t>
  </si>
  <si>
    <t xml:space="preserve">6286822	</t>
  </si>
  <si>
    <t xml:space="preserve">999226597395985	</t>
  </si>
  <si>
    <t>SHAO/GE</t>
  </si>
  <si>
    <t xml:space="preserve">3873330	</t>
  </si>
  <si>
    <t xml:space="preserve">#6290846	</t>
  </si>
  <si>
    <t xml:space="preserve">999226623837155	</t>
  </si>
  <si>
    <t>[香港]历山酒店(Hotel Alexandra)(105646626)</t>
  </si>
  <si>
    <t>方块客房 (城市景观)(至少提前5天预订)(至少连住2晚及以上)&lt;双人入住&gt;&lt;内宾&gt;&lt;无早&gt;</t>
  </si>
  <si>
    <t>Sun/weiping,Su/shaoping</t>
  </si>
  <si>
    <t xml:space="preserve">3882979	</t>
  </si>
  <si>
    <t xml:space="preserve">13071655	</t>
  </si>
  <si>
    <t xml:space="preserve">999226705597759	</t>
  </si>
  <si>
    <t>温寿勇</t>
  </si>
  <si>
    <t xml:space="preserve">999226730148044	</t>
  </si>
  <si>
    <t>叶家恒</t>
  </si>
  <si>
    <t xml:space="preserve">999226847792585	</t>
  </si>
  <si>
    <t>张炼华</t>
  </si>
  <si>
    <t xml:space="preserve">999226854851571	</t>
  </si>
  <si>
    <t>豪华大床房&lt;双人入住&gt;&lt;升级特惠&gt;&lt;双早&gt;&lt;日历房套餐高价值&gt;&lt;新酒店礼盒&gt;</t>
  </si>
  <si>
    <t>王晓晓</t>
  </si>
  <si>
    <t xml:space="preserve">3065144	</t>
  </si>
  <si>
    <t xml:space="preserve">27032080345	</t>
  </si>
  <si>
    <t>[香港]富豪香港酒店(Regal Hongkong Hotel)(688802)</t>
  </si>
  <si>
    <t>高级客房(连住3晚及以上)&lt;今日特惠&gt;&lt;双人入住&gt;&lt;内宾&gt;&lt;无早&gt;</t>
  </si>
  <si>
    <t>WANG/QIANXI</t>
  </si>
  <si>
    <t xml:space="preserve">3984752	</t>
  </si>
  <si>
    <t xml:space="preserve">999227036182101	</t>
  </si>
  <si>
    <t>JIN/YI</t>
  </si>
  <si>
    <t xml:space="preserve">3986505	</t>
  </si>
  <si>
    <t xml:space="preserve">27052539366	</t>
  </si>
  <si>
    <t>郑志武</t>
  </si>
  <si>
    <t xml:space="preserve">999227058105071	</t>
  </si>
  <si>
    <t>吴敏珊</t>
  </si>
  <si>
    <t xml:space="preserve">999227097869063	</t>
  </si>
  <si>
    <t>标准双床房&lt;双人入住&gt;&lt;升级特惠&gt;&lt;双早&gt;&lt;日历房套餐高价值&gt;&lt;新酒店礼盒&gt;</t>
  </si>
  <si>
    <t>乌仁娜</t>
  </si>
  <si>
    <t xml:space="preserve">3101077	</t>
  </si>
  <si>
    <t xml:space="preserve">999227098252132	</t>
  </si>
  <si>
    <t>李小倩</t>
  </si>
  <si>
    <t xml:space="preserve">605851	</t>
  </si>
  <si>
    <t xml:space="preserve">999227100919736	</t>
  </si>
  <si>
    <t>卢龙勇,卢海彬</t>
  </si>
  <si>
    <t xml:space="preserve">999227103693768	</t>
  </si>
  <si>
    <t>柚见汝——非遗大床房&lt;双人入住&gt;&lt;限量抢购&gt;&lt;双早&gt;&lt;日历房套餐高价值&gt;&lt;新酒店礼盒&gt;</t>
  </si>
  <si>
    <t>田强</t>
  </si>
  <si>
    <t xml:space="preserve">999227103999102	</t>
  </si>
  <si>
    <t>柚见好——非遗双床房&lt;双人入住&gt;&lt;限量抢购&gt;&lt;双早&gt;&lt;日历房套餐高价值&gt;&lt;新酒店礼盒&gt;</t>
  </si>
  <si>
    <t>刘佩莲</t>
  </si>
  <si>
    <t xml:space="preserve">999227104104242	</t>
  </si>
  <si>
    <t>房美创</t>
  </si>
  <si>
    <t xml:space="preserve">3106847	</t>
  </si>
  <si>
    <t xml:space="preserve">999227104111527	</t>
  </si>
  <si>
    <t>零压豪华大床房&lt;超值特惠&gt;&lt;双人入住&gt;&lt;双早&gt;&lt;日历房套餐高价值&gt;&lt;新酒店礼盒&gt;</t>
  </si>
  <si>
    <t>房雁翎</t>
  </si>
  <si>
    <t xml:space="preserve">999227104328003	</t>
  </si>
  <si>
    <t>吕峻岭</t>
  </si>
  <si>
    <t xml:space="preserve">999227104604637	</t>
  </si>
  <si>
    <t>陈朝蓬,林静月</t>
  </si>
  <si>
    <t xml:space="preserve">999227104718334	</t>
  </si>
  <si>
    <t>黄梓成</t>
  </si>
  <si>
    <t>，</t>
  </si>
  <si>
    <t>999226338851471</t>
  </si>
  <si>
    <t>202308242122440076</t>
  </si>
  <si>
    <t>999226626476814</t>
  </si>
  <si>
    <t>202309051030230020</t>
  </si>
  <si>
    <t>999226797479553</t>
  </si>
  <si>
    <t>202309161631480068</t>
  </si>
  <si>
    <t>999227091388188</t>
  </si>
  <si>
    <t>202309281745130071</t>
  </si>
  <si>
    <t>999227099255915</t>
  </si>
  <si>
    <t>202309291624370068</t>
  </si>
  <si>
    <t>999227099468797</t>
  </si>
  <si>
    <t>202309291659170020</t>
  </si>
  <si>
    <t>999226705597759</t>
  </si>
  <si>
    <t>202309081146000076</t>
  </si>
  <si>
    <t>999226730148044</t>
  </si>
  <si>
    <t>202309100802440076</t>
  </si>
  <si>
    <t>999226847792585</t>
  </si>
  <si>
    <t>202309191459430025</t>
  </si>
  <si>
    <t>999226854851571</t>
  </si>
  <si>
    <t>202309202252060077</t>
  </si>
  <si>
    <t>202309270002520077</t>
  </si>
  <si>
    <t>999227058105071</t>
  </si>
  <si>
    <t>202309271749380077</t>
  </si>
  <si>
    <t>999227097869063</t>
  </si>
  <si>
    <t>202309291109350069</t>
  </si>
  <si>
    <t>999227098252132</t>
  </si>
  <si>
    <t>202309291244560021</t>
  </si>
  <si>
    <t>999227100919736</t>
  </si>
  <si>
    <t>202309292131180068</t>
  </si>
  <si>
    <t>999227103693768</t>
  </si>
  <si>
    <t>202309301251230077</t>
  </si>
  <si>
    <t>999227103999102</t>
  </si>
  <si>
    <t>202309301352470071</t>
  </si>
  <si>
    <t>999227104104242</t>
  </si>
  <si>
    <t>202309301418140077</t>
  </si>
  <si>
    <t>999227104111527</t>
  </si>
  <si>
    <t>202309301416150025</t>
  </si>
  <si>
    <t>999227104328003</t>
  </si>
  <si>
    <t>202309301458410071</t>
  </si>
  <si>
    <t>999227104604637</t>
  </si>
  <si>
    <t>202309301539380077</t>
  </si>
  <si>
    <t>999227104718334</t>
  </si>
  <si>
    <t>202309301557510025</t>
  </si>
  <si>
    <t>A231016095440481</t>
  </si>
  <si>
    <t>房集：i231016094908 18172.9元</t>
  </si>
  <si>
    <t>CNY / HKD 当前参考汇率: 1.069907788</t>
  </si>
  <si>
    <t>总计： 43695.9 CNY/
46750.58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</si>
  <si>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</si>
  <si>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</si>
  <si>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</si>
  <si>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</si>
  <si>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</si>
  <si>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</si>
  <si>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</si>
  <si>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</si>
  <si>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</si>
  <si>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</si>
  <si>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</si>
  <si>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</si>
  <si>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</si>
  <si>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</si>
  <si>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</si>
  <si>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</si>
  <si>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</si>
  <si>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</si>
  <si>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</si>
  <si>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2023-09-26</t>
  </si>
  <si>
    <t>3989542</t>
  </si>
  <si>
    <t>香港九龙酒店</t>
  </si>
  <si>
    <t>LU JIAYUAN,HE ZHICHAO</t>
  </si>
  <si>
    <t>2023-09-27</t>
  </si>
  <si>
    <t>2023-09-30</t>
  </si>
  <si>
    <t>退房日周结</t>
  </si>
  <si>
    <t>3785.00</t>
  </si>
  <si>
    <t>RMB</t>
  </si>
  <si>
    <t>0</t>
  </si>
  <si>
    <t>0.00</t>
  </si>
  <si>
    <t>携程国内直连(DD)</t>
  </si>
  <si>
    <t>01.011249</t>
  </si>
  <si>
    <t>2023-09-27 09:51:09</t>
  </si>
  <si>
    <t>否</t>
  </si>
  <si>
    <t>汇智国际旅游发展有限公司</t>
  </si>
  <si>
    <t>直采</t>
  </si>
  <si>
    <t>中国</t>
  </si>
  <si>
    <t>3986505</t>
  </si>
  <si>
    <t>富豪香港酒店</t>
  </si>
  <si>
    <t>JIN YI</t>
  </si>
  <si>
    <t>2023-09-28</t>
  </si>
  <si>
    <t>2023-10-01</t>
  </si>
  <si>
    <t>2184.00</t>
  </si>
  <si>
    <t>2023-09-28 19:15:33</t>
  </si>
  <si>
    <t>2023-09-25</t>
  </si>
  <si>
    <t>3984752</t>
  </si>
  <si>
    <t>WANG QIANXI</t>
  </si>
  <si>
    <t>2023-09-28 19:15:30</t>
  </si>
  <si>
    <t>2023-09-04</t>
  </si>
  <si>
    <t>3882979</t>
  </si>
  <si>
    <t>历山酒店</t>
  </si>
  <si>
    <t>Sun weiping,Su shaoping</t>
  </si>
  <si>
    <t>2023-09-29</t>
  </si>
  <si>
    <t>2454.00</t>
  </si>
  <si>
    <t>2023-09-05 08:13:57</t>
  </si>
  <si>
    <t>2023-09-02</t>
  </si>
  <si>
    <t>3873330</t>
  </si>
  <si>
    <t>香港都会海逸酒店</t>
  </si>
  <si>
    <t>SHAO GE</t>
  </si>
  <si>
    <t>3620.00</t>
  </si>
  <si>
    <t>2023-09-03 16:48:35</t>
  </si>
  <si>
    <t>2023-08-27</t>
  </si>
  <si>
    <t>3845898</t>
  </si>
  <si>
    <t>ZHAO YUJIA,Cao Menghui</t>
  </si>
  <si>
    <t>4327.00</t>
  </si>
  <si>
    <t>2023-08-28 15:57:19</t>
  </si>
  <si>
    <t>2023-08-25</t>
  </si>
  <si>
    <t>3834653</t>
  </si>
  <si>
    <t>HE JIAXIN,MA YIHAN</t>
  </si>
  <si>
    <t>3224.00</t>
  </si>
  <si>
    <t>2023-08-25 20:06:40</t>
  </si>
  <si>
    <t>2023-08-21</t>
  </si>
  <si>
    <t>3816779</t>
  </si>
  <si>
    <t>RAO FANG,SONG DONGXIA</t>
  </si>
  <si>
    <t>1976.00</t>
  </si>
  <si>
    <t>2023-08-22 11:30:02</t>
  </si>
  <si>
    <t>2023-08-19</t>
  </si>
  <si>
    <t>3806838</t>
  </si>
  <si>
    <t>XING HUIXIN</t>
  </si>
  <si>
    <t>2023-08-20 22:07:17</t>
  </si>
  <si>
    <t>2023-08-11</t>
  </si>
  <si>
    <t>3764106</t>
  </si>
  <si>
    <t>XUE CHENXI,WAN ZHIYI</t>
  </si>
  <si>
    <t>3578.00</t>
  </si>
  <si>
    <t>2023-08-14 14:32:55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</si>
</sst>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50</xdr:row>
      <xdr:rowOff>0</xdr:rowOff>
    </xdr:from>
    <xdr:to>
      <xdr:col>15</xdr:col>
      <xdr:colOff>28575</xdr:colOff>
      <xdr:row>80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800600"/>
          <a:ext cx="10829925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45196</v>
      </c>
      <c r="G2" s="6">
        <v>45199</v>
      </c>
      <c r="H2" s="4">
        <v>1</v>
      </c>
      <c r="I2" s="4">
        <v>3</v>
      </c>
      <c r="J2" s="4">
        <v>3</v>
      </c>
      <c r="K2" s="4" t="s">
        <v>30</v>
      </c>
      <c r="L2" s="4">
        <v>3578</v>
      </c>
      <c r="M2" s="4">
        <v>3578</v>
      </c>
      <c r="N2" s="4" t="s">
        <v>31</v>
      </c>
      <c r="O2" s="4" t="s">
        <v>32</v>
      </c>
      <c r="P2" s="4" t="s">
        <v>33</v>
      </c>
      <c r="Q2" s="4">
        <v>0</v>
      </c>
      <c r="R2" s="9">
        <v>45149.0000115741</v>
      </c>
      <c r="S2" s="6">
        <v>45214</v>
      </c>
      <c r="T2" s="4" t="s">
        <v>34</v>
      </c>
      <c r="U2" s="4">
        <v>3578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45197</v>
      </c>
      <c r="G3" s="6">
        <v>45199</v>
      </c>
      <c r="H3" s="4">
        <v>1</v>
      </c>
      <c r="I3" s="4">
        <v>2</v>
      </c>
      <c r="J3" s="4">
        <v>2</v>
      </c>
      <c r="K3" s="4" t="s">
        <v>30</v>
      </c>
      <c r="L3" s="4">
        <v>1976</v>
      </c>
      <c r="M3" s="4">
        <v>1976</v>
      </c>
      <c r="N3" s="4" t="s">
        <v>40</v>
      </c>
      <c r="O3" s="4" t="s">
        <v>32</v>
      </c>
      <c r="P3" s="4" t="s">
        <v>33</v>
      </c>
      <c r="Q3" s="4">
        <v>0</v>
      </c>
      <c r="R3" s="9">
        <v>45157</v>
      </c>
      <c r="S3" s="6">
        <v>45214</v>
      </c>
      <c r="T3" s="4" t="s">
        <v>34</v>
      </c>
      <c r="U3" s="4">
        <v>1976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45197</v>
      </c>
      <c r="G4" s="6">
        <v>45199</v>
      </c>
      <c r="H4" s="4">
        <v>1</v>
      </c>
      <c r="I4" s="4">
        <v>2</v>
      </c>
      <c r="J4" s="4">
        <v>2</v>
      </c>
      <c r="K4" s="4" t="s">
        <v>30</v>
      </c>
      <c r="L4" s="4">
        <v>1976</v>
      </c>
      <c r="M4" s="4">
        <v>1976</v>
      </c>
      <c r="N4" s="4" t="s">
        <v>44</v>
      </c>
      <c r="O4" s="4" t="s">
        <v>32</v>
      </c>
      <c r="P4" s="4" t="s">
        <v>33</v>
      </c>
      <c r="Q4" s="4">
        <v>0</v>
      </c>
      <c r="R4" s="9">
        <v>45159</v>
      </c>
      <c r="S4" s="6">
        <v>45214</v>
      </c>
      <c r="T4" s="4" t="s">
        <v>34</v>
      </c>
      <c r="U4" s="4">
        <v>1976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45198</v>
      </c>
      <c r="G5" s="6">
        <v>45199</v>
      </c>
      <c r="H5" s="4">
        <v>1</v>
      </c>
      <c r="I5" s="4">
        <v>1</v>
      </c>
      <c r="J5" s="4">
        <v>1</v>
      </c>
      <c r="K5" s="4" t="s">
        <v>30</v>
      </c>
      <c r="L5" s="4">
        <v>469</v>
      </c>
      <c r="M5" s="4">
        <v>469</v>
      </c>
      <c r="N5" s="4" t="s">
        <v>50</v>
      </c>
      <c r="O5" s="4" t="s">
        <v>32</v>
      </c>
      <c r="P5" s="4" t="s">
        <v>33</v>
      </c>
      <c r="Q5" s="4">
        <v>0</v>
      </c>
      <c r="R5" s="9">
        <v>45162.0000115741</v>
      </c>
      <c r="S5" s="6">
        <v>45214</v>
      </c>
      <c r="T5" s="4" t="s">
        <v>34</v>
      </c>
      <c r="U5" s="4">
        <v>469</v>
      </c>
      <c r="V5" s="4">
        <v>0</v>
      </c>
      <c r="W5" s="4">
        <v>0</v>
      </c>
      <c r="X5" s="4" t="s">
        <v>51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48</v>
      </c>
      <c r="E6" s="4" t="s">
        <v>53</v>
      </c>
      <c r="F6" s="6">
        <v>45196</v>
      </c>
      <c r="G6" s="6">
        <v>45199</v>
      </c>
      <c r="H6" s="4">
        <v>1</v>
      </c>
      <c r="I6" s="4">
        <v>3</v>
      </c>
      <c r="J6" s="4">
        <v>3</v>
      </c>
      <c r="K6" s="4" t="s">
        <v>30</v>
      </c>
      <c r="L6" s="4">
        <v>1361.7</v>
      </c>
      <c r="M6" s="4">
        <v>1361.7</v>
      </c>
      <c r="N6" s="4" t="s">
        <v>54</v>
      </c>
      <c r="O6" s="4" t="s">
        <v>32</v>
      </c>
      <c r="P6" s="4" t="s">
        <v>33</v>
      </c>
      <c r="Q6" s="4">
        <v>0</v>
      </c>
      <c r="R6" s="9">
        <v>45174.0000115741</v>
      </c>
      <c r="S6" s="6">
        <v>45214</v>
      </c>
      <c r="T6" s="4" t="s">
        <v>34</v>
      </c>
      <c r="U6" s="4">
        <v>1361.7</v>
      </c>
      <c r="V6" s="4">
        <v>0</v>
      </c>
      <c r="W6" s="4">
        <v>0</v>
      </c>
      <c r="X6" s="4" t="s">
        <v>51</v>
      </c>
      <c r="Y6" s="4" t="s">
        <v>51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48</v>
      </c>
      <c r="E7" s="4" t="s">
        <v>53</v>
      </c>
      <c r="F7" s="6">
        <v>45196</v>
      </c>
      <c r="G7" s="6">
        <v>45199</v>
      </c>
      <c r="H7" s="4">
        <v>2</v>
      </c>
      <c r="I7" s="4">
        <v>3</v>
      </c>
      <c r="J7" s="4">
        <v>6</v>
      </c>
      <c r="K7" s="4" t="s">
        <v>30</v>
      </c>
      <c r="L7" s="4">
        <v>2242.8</v>
      </c>
      <c r="M7" s="4">
        <v>2242.8</v>
      </c>
      <c r="N7" s="4" t="s">
        <v>56</v>
      </c>
      <c r="O7" s="4" t="s">
        <v>32</v>
      </c>
      <c r="P7" s="4" t="s">
        <v>33</v>
      </c>
      <c r="Q7" s="4">
        <v>0</v>
      </c>
      <c r="R7" s="9">
        <v>45185.0000115741</v>
      </c>
      <c r="S7" s="6">
        <v>45214</v>
      </c>
      <c r="T7" s="4" t="s">
        <v>34</v>
      </c>
      <c r="U7" s="4">
        <v>2242.8</v>
      </c>
      <c r="V7" s="4">
        <v>0</v>
      </c>
      <c r="W7" s="4">
        <v>0</v>
      </c>
      <c r="X7" s="4" t="s">
        <v>51</v>
      </c>
      <c r="Y7" s="4" t="s">
        <v>51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45198</v>
      </c>
      <c r="G8" s="6">
        <v>45199</v>
      </c>
      <c r="H8" s="4">
        <v>1</v>
      </c>
      <c r="I8" s="4">
        <v>1</v>
      </c>
      <c r="J8" s="4">
        <v>1</v>
      </c>
      <c r="K8" s="4" t="s">
        <v>30</v>
      </c>
      <c r="L8" s="4">
        <v>571.9</v>
      </c>
      <c r="M8" s="4">
        <v>571.9</v>
      </c>
      <c r="N8" s="4" t="s">
        <v>60</v>
      </c>
      <c r="O8" s="4" t="s">
        <v>32</v>
      </c>
      <c r="P8" s="4" t="s">
        <v>33</v>
      </c>
      <c r="Q8" s="4">
        <v>0</v>
      </c>
      <c r="R8" s="9">
        <v>45197</v>
      </c>
      <c r="S8" s="6">
        <v>45214</v>
      </c>
      <c r="T8" s="4" t="s">
        <v>34</v>
      </c>
      <c r="U8" s="4">
        <v>571.9</v>
      </c>
      <c r="V8" s="4">
        <v>0</v>
      </c>
      <c r="W8" s="4">
        <v>0</v>
      </c>
      <c r="X8" s="4" t="s">
        <v>51</v>
      </c>
      <c r="Y8" s="4" t="s">
        <v>51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45198</v>
      </c>
      <c r="G9" s="6">
        <v>45199</v>
      </c>
      <c r="H9" s="4">
        <v>1</v>
      </c>
      <c r="I9" s="4">
        <v>1</v>
      </c>
      <c r="J9" s="4">
        <v>1</v>
      </c>
      <c r="K9" s="4" t="s">
        <v>30</v>
      </c>
      <c r="L9" s="4">
        <v>605.5</v>
      </c>
      <c r="M9" s="4">
        <v>605.5</v>
      </c>
      <c r="N9" s="4" t="s">
        <v>64</v>
      </c>
      <c r="O9" s="4" t="s">
        <v>32</v>
      </c>
      <c r="P9" s="4" t="s">
        <v>33</v>
      </c>
      <c r="Q9" s="4">
        <v>0</v>
      </c>
      <c r="R9" s="9">
        <v>45198</v>
      </c>
      <c r="S9" s="6">
        <v>45214</v>
      </c>
      <c r="T9" s="4" t="s">
        <v>34</v>
      </c>
      <c r="U9" s="4">
        <v>605.5</v>
      </c>
      <c r="V9" s="4">
        <v>0</v>
      </c>
      <c r="W9" s="4">
        <v>0</v>
      </c>
      <c r="X9" s="4" t="s">
        <v>51</v>
      </c>
      <c r="Y9" s="4" t="s">
        <v>51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62</v>
      </c>
      <c r="E10" s="4" t="s">
        <v>66</v>
      </c>
      <c r="F10" s="6">
        <v>45198</v>
      </c>
      <c r="G10" s="6">
        <v>45199</v>
      </c>
      <c r="H10" s="4">
        <v>1</v>
      </c>
      <c r="I10" s="4">
        <v>1</v>
      </c>
      <c r="J10" s="4">
        <v>1</v>
      </c>
      <c r="K10" s="4" t="s">
        <v>30</v>
      </c>
      <c r="L10" s="4">
        <v>605.5</v>
      </c>
      <c r="M10" s="4">
        <v>605.5</v>
      </c>
      <c r="N10" s="4" t="s">
        <v>67</v>
      </c>
      <c r="O10" s="4" t="s">
        <v>32</v>
      </c>
      <c r="P10" s="4" t="s">
        <v>33</v>
      </c>
      <c r="Q10" s="4">
        <v>0</v>
      </c>
      <c r="R10" s="9">
        <v>45198</v>
      </c>
      <c r="S10" s="6">
        <v>45214</v>
      </c>
      <c r="T10" s="4" t="s">
        <v>34</v>
      </c>
      <c r="U10" s="4">
        <v>605.5</v>
      </c>
      <c r="V10" s="4">
        <v>0</v>
      </c>
      <c r="W10" s="4">
        <v>0</v>
      </c>
      <c r="X10" s="4" t="s">
        <v>51</v>
      </c>
      <c r="Y10" s="4" t="s">
        <v>51</v>
      </c>
    </row>
    <row r="11" s="4" customFormat="1" spans="1:25">
      <c r="A11" s="4" t="s">
        <v>68</v>
      </c>
      <c r="B11" s="4" t="s">
        <v>26</v>
      </c>
      <c r="C11" s="4" t="s">
        <v>27</v>
      </c>
      <c r="D11" s="4" t="s">
        <v>38</v>
      </c>
      <c r="E11" s="4" t="s">
        <v>39</v>
      </c>
      <c r="F11" s="6">
        <v>45197</v>
      </c>
      <c r="G11" s="6">
        <v>45200</v>
      </c>
      <c r="H11" s="4">
        <v>1</v>
      </c>
      <c r="I11" s="4">
        <v>3</v>
      </c>
      <c r="J11" s="4">
        <v>3</v>
      </c>
      <c r="K11" s="4" t="s">
        <v>30</v>
      </c>
      <c r="L11" s="4">
        <v>3224</v>
      </c>
      <c r="M11" s="4">
        <v>3224</v>
      </c>
      <c r="N11" s="4" t="s">
        <v>69</v>
      </c>
      <c r="O11" s="4" t="s">
        <v>70</v>
      </c>
      <c r="P11" s="4" t="s">
        <v>33</v>
      </c>
      <c r="Q11" s="4">
        <v>0</v>
      </c>
      <c r="R11" s="9">
        <v>45163.0000115741</v>
      </c>
      <c r="S11" s="6">
        <v>45215</v>
      </c>
      <c r="T11" s="4" t="s">
        <v>34</v>
      </c>
      <c r="U11" s="4">
        <v>3224</v>
      </c>
      <c r="V11" s="4">
        <v>0</v>
      </c>
      <c r="W11" s="4">
        <v>0</v>
      </c>
      <c r="X11" s="4" t="s">
        <v>71</v>
      </c>
      <c r="Y11" s="4" t="s">
        <v>72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38</v>
      </c>
      <c r="E12" s="4" t="s">
        <v>39</v>
      </c>
      <c r="F12" s="6">
        <v>45196</v>
      </c>
      <c r="G12" s="6">
        <v>45200</v>
      </c>
      <c r="H12" s="4">
        <v>1</v>
      </c>
      <c r="I12" s="4">
        <v>4</v>
      </c>
      <c r="J12" s="4">
        <v>4</v>
      </c>
      <c r="K12" s="4" t="s">
        <v>30</v>
      </c>
      <c r="L12" s="4">
        <v>4327</v>
      </c>
      <c r="M12" s="4">
        <v>4327</v>
      </c>
      <c r="N12" s="4" t="s">
        <v>74</v>
      </c>
      <c r="O12" s="4" t="s">
        <v>70</v>
      </c>
      <c r="P12" s="4" t="s">
        <v>33</v>
      </c>
      <c r="Q12" s="4">
        <v>0</v>
      </c>
      <c r="R12" s="9">
        <v>45165</v>
      </c>
      <c r="S12" s="6">
        <v>45215</v>
      </c>
      <c r="T12" s="4" t="s">
        <v>34</v>
      </c>
      <c r="U12" s="4">
        <v>4327</v>
      </c>
      <c r="V12" s="4">
        <v>0</v>
      </c>
      <c r="W12" s="4">
        <v>0</v>
      </c>
      <c r="X12" s="4" t="s">
        <v>75</v>
      </c>
      <c r="Y12" s="4" t="s">
        <v>76</v>
      </c>
    </row>
    <row r="13" s="4" customFormat="1" spans="1:25">
      <c r="A13" s="4" t="s">
        <v>77</v>
      </c>
      <c r="B13" s="4" t="s">
        <v>26</v>
      </c>
      <c r="C13" s="4" t="s">
        <v>27</v>
      </c>
      <c r="D13" s="4" t="s">
        <v>38</v>
      </c>
      <c r="E13" s="4" t="s">
        <v>39</v>
      </c>
      <c r="F13" s="6">
        <v>45197</v>
      </c>
      <c r="G13" s="6">
        <v>45200</v>
      </c>
      <c r="H13" s="4">
        <v>1</v>
      </c>
      <c r="I13" s="4">
        <v>3</v>
      </c>
      <c r="J13" s="4">
        <v>3</v>
      </c>
      <c r="K13" s="4" t="s">
        <v>30</v>
      </c>
      <c r="L13" s="4">
        <v>3620</v>
      </c>
      <c r="M13" s="4">
        <v>3620</v>
      </c>
      <c r="N13" s="4" t="s">
        <v>78</v>
      </c>
      <c r="O13" s="4" t="s">
        <v>70</v>
      </c>
      <c r="P13" s="4" t="s">
        <v>33</v>
      </c>
      <c r="Q13" s="4">
        <v>0</v>
      </c>
      <c r="R13" s="9">
        <v>45171</v>
      </c>
      <c r="S13" s="6">
        <v>45215</v>
      </c>
      <c r="T13" s="4" t="s">
        <v>34</v>
      </c>
      <c r="U13" s="4">
        <v>3620</v>
      </c>
      <c r="V13" s="4">
        <v>0</v>
      </c>
      <c r="W13" s="4">
        <v>0</v>
      </c>
      <c r="X13" s="4" t="s">
        <v>79</v>
      </c>
      <c r="Y13" s="4" t="s">
        <v>80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45198</v>
      </c>
      <c r="G14" s="6">
        <v>45200</v>
      </c>
      <c r="H14" s="4">
        <v>1</v>
      </c>
      <c r="I14" s="4">
        <v>2</v>
      </c>
      <c r="J14" s="4">
        <v>2</v>
      </c>
      <c r="K14" s="4" t="s">
        <v>30</v>
      </c>
      <c r="L14" s="4">
        <v>2454</v>
      </c>
      <c r="M14" s="4">
        <v>2454</v>
      </c>
      <c r="N14" s="4" t="s">
        <v>84</v>
      </c>
      <c r="O14" s="4" t="s">
        <v>70</v>
      </c>
      <c r="P14" s="4" t="s">
        <v>33</v>
      </c>
      <c r="Q14" s="4">
        <v>0</v>
      </c>
      <c r="R14" s="9">
        <v>45173.0000115741</v>
      </c>
      <c r="S14" s="6">
        <v>45215</v>
      </c>
      <c r="T14" s="4" t="s">
        <v>34</v>
      </c>
      <c r="U14" s="4">
        <v>2454</v>
      </c>
      <c r="V14" s="4">
        <v>0</v>
      </c>
      <c r="W14" s="4">
        <v>0</v>
      </c>
      <c r="X14" s="4" t="s">
        <v>85</v>
      </c>
      <c r="Y14" s="4" t="s">
        <v>86</v>
      </c>
    </row>
    <row r="15" s="4" customFormat="1" spans="1:25">
      <c r="A15" s="4" t="s">
        <v>87</v>
      </c>
      <c r="B15" s="4" t="s">
        <v>26</v>
      </c>
      <c r="C15" s="4" t="s">
        <v>27</v>
      </c>
      <c r="D15" s="4" t="s">
        <v>48</v>
      </c>
      <c r="E15" s="4" t="s">
        <v>49</v>
      </c>
      <c r="F15" s="6">
        <v>45199</v>
      </c>
      <c r="G15" s="6">
        <v>45200</v>
      </c>
      <c r="H15" s="4">
        <v>1</v>
      </c>
      <c r="I15" s="4">
        <v>1</v>
      </c>
      <c r="J15" s="4">
        <v>1</v>
      </c>
      <c r="K15" s="4" t="s">
        <v>30</v>
      </c>
      <c r="L15" s="4">
        <v>511</v>
      </c>
      <c r="M15" s="4">
        <v>511</v>
      </c>
      <c r="N15" s="4" t="s">
        <v>88</v>
      </c>
      <c r="O15" s="4" t="s">
        <v>70</v>
      </c>
      <c r="P15" s="4" t="s">
        <v>33</v>
      </c>
      <c r="Q15" s="4">
        <v>0</v>
      </c>
      <c r="R15" s="9">
        <v>45177</v>
      </c>
      <c r="S15" s="6">
        <v>45215</v>
      </c>
      <c r="T15" s="4" t="s">
        <v>34</v>
      </c>
      <c r="U15" s="4">
        <v>511</v>
      </c>
      <c r="V15" s="4">
        <v>0</v>
      </c>
      <c r="W15" s="4">
        <v>0</v>
      </c>
      <c r="X15" s="4" t="s">
        <v>51</v>
      </c>
      <c r="Y15" s="4" t="s">
        <v>51</v>
      </c>
    </row>
    <row r="16" s="4" customFormat="1" spans="1:25">
      <c r="A16" s="4" t="s">
        <v>89</v>
      </c>
      <c r="B16" s="4" t="s">
        <v>26</v>
      </c>
      <c r="C16" s="4" t="s">
        <v>27</v>
      </c>
      <c r="D16" s="4" t="s">
        <v>48</v>
      </c>
      <c r="E16" s="4" t="s">
        <v>53</v>
      </c>
      <c r="F16" s="6">
        <v>45199</v>
      </c>
      <c r="G16" s="6">
        <v>45200</v>
      </c>
      <c r="H16" s="4">
        <v>1</v>
      </c>
      <c r="I16" s="4">
        <v>1</v>
      </c>
      <c r="J16" s="4">
        <v>1</v>
      </c>
      <c r="K16" s="4" t="s">
        <v>30</v>
      </c>
      <c r="L16" s="4">
        <v>511</v>
      </c>
      <c r="M16" s="4">
        <v>511</v>
      </c>
      <c r="N16" s="4" t="s">
        <v>90</v>
      </c>
      <c r="O16" s="4" t="s">
        <v>70</v>
      </c>
      <c r="P16" s="4" t="s">
        <v>33</v>
      </c>
      <c r="Q16" s="4">
        <v>0</v>
      </c>
      <c r="R16" s="9">
        <v>45179</v>
      </c>
      <c r="S16" s="6">
        <v>45215</v>
      </c>
      <c r="T16" s="4" t="s">
        <v>34</v>
      </c>
      <c r="U16" s="4">
        <v>511</v>
      </c>
      <c r="V16" s="4">
        <v>0</v>
      </c>
      <c r="W16" s="4">
        <v>0</v>
      </c>
      <c r="X16" s="4" t="s">
        <v>51</v>
      </c>
      <c r="Y16" s="4" t="s">
        <v>51</v>
      </c>
    </row>
    <row r="17" s="4" customFormat="1" spans="1:25">
      <c r="A17" s="4" t="s">
        <v>91</v>
      </c>
      <c r="B17" s="4" t="s">
        <v>26</v>
      </c>
      <c r="C17" s="4" t="s">
        <v>27</v>
      </c>
      <c r="D17" s="4" t="s">
        <v>62</v>
      </c>
      <c r="E17" s="4" t="s">
        <v>63</v>
      </c>
      <c r="F17" s="6">
        <v>45198</v>
      </c>
      <c r="G17" s="6">
        <v>45200</v>
      </c>
      <c r="H17" s="4">
        <v>1</v>
      </c>
      <c r="I17" s="4">
        <v>2</v>
      </c>
      <c r="J17" s="4">
        <v>2</v>
      </c>
      <c r="K17" s="4" t="s">
        <v>30</v>
      </c>
      <c r="L17" s="4">
        <v>1295.7</v>
      </c>
      <c r="M17" s="4">
        <v>1295.7</v>
      </c>
      <c r="N17" s="4" t="s">
        <v>92</v>
      </c>
      <c r="O17" s="4" t="s">
        <v>70</v>
      </c>
      <c r="P17" s="4" t="s">
        <v>33</v>
      </c>
      <c r="Q17" s="4">
        <v>0</v>
      </c>
      <c r="R17" s="9">
        <v>45188.0000115741</v>
      </c>
      <c r="S17" s="6">
        <v>45215</v>
      </c>
      <c r="T17" s="4" t="s">
        <v>34</v>
      </c>
      <c r="U17" s="4">
        <v>1295.7</v>
      </c>
      <c r="V17" s="4">
        <v>0</v>
      </c>
      <c r="W17" s="4">
        <v>0</v>
      </c>
      <c r="X17" s="4" t="s">
        <v>51</v>
      </c>
      <c r="Y17" s="4" t="s">
        <v>51</v>
      </c>
    </row>
    <row r="18" s="4" customFormat="1" spans="1:25">
      <c r="A18" s="4" t="s">
        <v>93</v>
      </c>
      <c r="B18" s="4" t="s">
        <v>26</v>
      </c>
      <c r="C18" s="4" t="s">
        <v>27</v>
      </c>
      <c r="D18" s="4" t="s">
        <v>58</v>
      </c>
      <c r="E18" s="4" t="s">
        <v>94</v>
      </c>
      <c r="F18" s="6">
        <v>45199</v>
      </c>
      <c r="G18" s="6">
        <v>45200</v>
      </c>
      <c r="H18" s="4">
        <v>1</v>
      </c>
      <c r="I18" s="4">
        <v>1</v>
      </c>
      <c r="J18" s="4">
        <v>1</v>
      </c>
      <c r="K18" s="4" t="s">
        <v>30</v>
      </c>
      <c r="L18" s="4">
        <v>571.9</v>
      </c>
      <c r="M18" s="4">
        <v>571.9</v>
      </c>
      <c r="N18" s="4" t="s">
        <v>95</v>
      </c>
      <c r="O18" s="4" t="s">
        <v>70</v>
      </c>
      <c r="P18" s="4" t="s">
        <v>33</v>
      </c>
      <c r="Q18" s="4">
        <v>0</v>
      </c>
      <c r="R18" s="9">
        <v>45189</v>
      </c>
      <c r="S18" s="6">
        <v>45215</v>
      </c>
      <c r="T18" s="4" t="s">
        <v>34</v>
      </c>
      <c r="U18" s="4">
        <v>571.9</v>
      </c>
      <c r="V18" s="4">
        <v>0</v>
      </c>
      <c r="W18" s="4">
        <v>0</v>
      </c>
      <c r="X18" s="4" t="s">
        <v>51</v>
      </c>
      <c r="Y18" s="4" t="s">
        <v>96</v>
      </c>
    </row>
    <row r="19" s="4" customFormat="1" spans="1:25">
      <c r="A19" s="4" t="s">
        <v>97</v>
      </c>
      <c r="B19" s="4" t="s">
        <v>26</v>
      </c>
      <c r="C19" s="4" t="s">
        <v>27</v>
      </c>
      <c r="D19" s="4" t="s">
        <v>98</v>
      </c>
      <c r="E19" s="4" t="s">
        <v>99</v>
      </c>
      <c r="F19" s="6">
        <v>45197</v>
      </c>
      <c r="G19" s="6">
        <v>45200</v>
      </c>
      <c r="H19" s="4">
        <v>1</v>
      </c>
      <c r="I19" s="4">
        <v>3</v>
      </c>
      <c r="J19" s="4">
        <v>3</v>
      </c>
      <c r="K19" s="4" t="s">
        <v>30</v>
      </c>
      <c r="L19" s="4">
        <v>2184</v>
      </c>
      <c r="M19" s="4">
        <v>2184</v>
      </c>
      <c r="N19" s="4" t="s">
        <v>100</v>
      </c>
      <c r="O19" s="4" t="s">
        <v>70</v>
      </c>
      <c r="P19" s="4" t="s">
        <v>33</v>
      </c>
      <c r="Q19" s="4">
        <v>0</v>
      </c>
      <c r="R19" s="9">
        <v>45194</v>
      </c>
      <c r="S19" s="6">
        <v>45215</v>
      </c>
      <c r="T19" s="4" t="s">
        <v>34</v>
      </c>
      <c r="U19" s="4">
        <v>2184</v>
      </c>
      <c r="V19" s="4">
        <v>0</v>
      </c>
      <c r="W19" s="4">
        <v>0</v>
      </c>
      <c r="X19" s="4" t="s">
        <v>101</v>
      </c>
      <c r="Y19" s="4" t="s">
        <v>51</v>
      </c>
    </row>
    <row r="20" s="4" customFormat="1" spans="1:25">
      <c r="A20" s="4" t="s">
        <v>102</v>
      </c>
      <c r="B20" s="4" t="s">
        <v>26</v>
      </c>
      <c r="C20" s="4" t="s">
        <v>27</v>
      </c>
      <c r="D20" s="4" t="s">
        <v>98</v>
      </c>
      <c r="E20" s="4" t="s">
        <v>99</v>
      </c>
      <c r="F20" s="6">
        <v>45197</v>
      </c>
      <c r="G20" s="6">
        <v>45200</v>
      </c>
      <c r="H20" s="4">
        <v>1</v>
      </c>
      <c r="I20" s="4">
        <v>3</v>
      </c>
      <c r="J20" s="4">
        <v>3</v>
      </c>
      <c r="K20" s="4" t="s">
        <v>30</v>
      </c>
      <c r="L20" s="4">
        <v>2184</v>
      </c>
      <c r="M20" s="4">
        <v>2184</v>
      </c>
      <c r="N20" s="4" t="s">
        <v>103</v>
      </c>
      <c r="O20" s="4" t="s">
        <v>70</v>
      </c>
      <c r="P20" s="4" t="s">
        <v>33</v>
      </c>
      <c r="Q20" s="4">
        <v>0</v>
      </c>
      <c r="R20" s="9">
        <v>45195</v>
      </c>
      <c r="S20" s="6">
        <v>45215</v>
      </c>
      <c r="T20" s="4" t="s">
        <v>34</v>
      </c>
      <c r="U20" s="4">
        <v>2184</v>
      </c>
      <c r="V20" s="4">
        <v>0</v>
      </c>
      <c r="W20" s="4">
        <v>0</v>
      </c>
      <c r="X20" s="4" t="s">
        <v>104</v>
      </c>
      <c r="Y20" s="4" t="s">
        <v>51</v>
      </c>
    </row>
    <row r="21" s="4" customFormat="1" spans="1:25">
      <c r="A21" s="4" t="s">
        <v>105</v>
      </c>
      <c r="B21" s="4" t="s">
        <v>26</v>
      </c>
      <c r="C21" s="4" t="s">
        <v>27</v>
      </c>
      <c r="D21" s="4" t="s">
        <v>62</v>
      </c>
      <c r="E21" s="4" t="s">
        <v>63</v>
      </c>
      <c r="F21" s="6">
        <v>45199</v>
      </c>
      <c r="G21" s="6">
        <v>45200</v>
      </c>
      <c r="H21" s="4">
        <v>1</v>
      </c>
      <c r="I21" s="4">
        <v>1</v>
      </c>
      <c r="J21" s="4">
        <v>1</v>
      </c>
      <c r="K21" s="4" t="s">
        <v>30</v>
      </c>
      <c r="L21" s="4">
        <v>612.5</v>
      </c>
      <c r="M21" s="4">
        <v>612.5</v>
      </c>
      <c r="N21" s="4" t="s">
        <v>106</v>
      </c>
      <c r="O21" s="4" t="s">
        <v>70</v>
      </c>
      <c r="P21" s="4" t="s">
        <v>33</v>
      </c>
      <c r="Q21" s="4">
        <v>0</v>
      </c>
      <c r="R21" s="9">
        <v>45195.0000115741</v>
      </c>
      <c r="S21" s="6">
        <v>45215</v>
      </c>
      <c r="T21" s="4" t="s">
        <v>34</v>
      </c>
      <c r="U21" s="4">
        <v>612.5</v>
      </c>
      <c r="V21" s="4">
        <v>0</v>
      </c>
      <c r="W21" s="4">
        <v>0</v>
      </c>
      <c r="X21" s="4" t="s">
        <v>51</v>
      </c>
      <c r="Y21" s="4" t="s">
        <v>51</v>
      </c>
    </row>
    <row r="22" s="4" customFormat="1" spans="1:25">
      <c r="A22" s="4" t="s">
        <v>107</v>
      </c>
      <c r="B22" s="4" t="s">
        <v>26</v>
      </c>
      <c r="C22" s="4" t="s">
        <v>27</v>
      </c>
      <c r="D22" s="4" t="s">
        <v>62</v>
      </c>
      <c r="E22" s="4" t="s">
        <v>66</v>
      </c>
      <c r="F22" s="6">
        <v>45199</v>
      </c>
      <c r="G22" s="6">
        <v>45200</v>
      </c>
      <c r="H22" s="4">
        <v>1</v>
      </c>
      <c r="I22" s="4">
        <v>1</v>
      </c>
      <c r="J22" s="4">
        <v>1</v>
      </c>
      <c r="K22" s="4" t="s">
        <v>30</v>
      </c>
      <c r="L22" s="4">
        <v>628.6</v>
      </c>
      <c r="M22" s="4">
        <v>628.6</v>
      </c>
      <c r="N22" s="4" t="s">
        <v>108</v>
      </c>
      <c r="O22" s="4" t="s">
        <v>70</v>
      </c>
      <c r="P22" s="4" t="s">
        <v>33</v>
      </c>
      <c r="Q22" s="4">
        <v>0</v>
      </c>
      <c r="R22" s="9">
        <v>45196.0000115741</v>
      </c>
      <c r="S22" s="6">
        <v>45215</v>
      </c>
      <c r="T22" s="4" t="s">
        <v>34</v>
      </c>
      <c r="U22" s="4">
        <v>628.6</v>
      </c>
      <c r="V22" s="4">
        <v>0</v>
      </c>
      <c r="W22" s="4">
        <v>0</v>
      </c>
      <c r="X22" s="4" t="s">
        <v>51</v>
      </c>
      <c r="Y22" s="4" t="s">
        <v>51</v>
      </c>
    </row>
    <row r="23" s="4" customFormat="1" spans="1:25">
      <c r="A23" s="4" t="s">
        <v>109</v>
      </c>
      <c r="B23" s="4" t="s">
        <v>26</v>
      </c>
      <c r="C23" s="4" t="s">
        <v>27</v>
      </c>
      <c r="D23" s="4" t="s">
        <v>58</v>
      </c>
      <c r="E23" s="4" t="s">
        <v>110</v>
      </c>
      <c r="F23" s="6">
        <v>45199</v>
      </c>
      <c r="G23" s="6">
        <v>45200</v>
      </c>
      <c r="H23" s="4">
        <v>1</v>
      </c>
      <c r="I23" s="4">
        <v>1</v>
      </c>
      <c r="J23" s="4">
        <v>1</v>
      </c>
      <c r="K23" s="4" t="s">
        <v>30</v>
      </c>
      <c r="L23" s="4">
        <v>481.6</v>
      </c>
      <c r="M23" s="4">
        <v>481.6</v>
      </c>
      <c r="N23" s="4" t="s">
        <v>111</v>
      </c>
      <c r="O23" s="4" t="s">
        <v>70</v>
      </c>
      <c r="P23" s="4" t="s">
        <v>33</v>
      </c>
      <c r="Q23" s="4">
        <v>0</v>
      </c>
      <c r="R23" s="9">
        <v>45198</v>
      </c>
      <c r="S23" s="6">
        <v>45215</v>
      </c>
      <c r="T23" s="4" t="s">
        <v>34</v>
      </c>
      <c r="U23" s="4">
        <v>481.6</v>
      </c>
      <c r="V23" s="4">
        <v>0</v>
      </c>
      <c r="W23" s="4">
        <v>0</v>
      </c>
      <c r="X23" s="4" t="s">
        <v>51</v>
      </c>
      <c r="Y23" s="4" t="s">
        <v>112</v>
      </c>
    </row>
    <row r="24" s="4" customFormat="1" spans="1:25">
      <c r="A24" s="4" t="s">
        <v>113</v>
      </c>
      <c r="B24" s="4" t="s">
        <v>26</v>
      </c>
      <c r="C24" s="4" t="s">
        <v>27</v>
      </c>
      <c r="D24" s="4" t="s">
        <v>62</v>
      </c>
      <c r="E24" s="4" t="s">
        <v>66</v>
      </c>
      <c r="F24" s="6">
        <v>45198</v>
      </c>
      <c r="G24" s="6">
        <v>45200</v>
      </c>
      <c r="H24" s="4">
        <v>1</v>
      </c>
      <c r="I24" s="4">
        <v>2</v>
      </c>
      <c r="J24" s="4">
        <v>2</v>
      </c>
      <c r="K24" s="4" t="s">
        <v>30</v>
      </c>
      <c r="L24" s="4">
        <v>1300.6</v>
      </c>
      <c r="M24" s="4">
        <v>1300.6</v>
      </c>
      <c r="N24" s="4" t="s">
        <v>114</v>
      </c>
      <c r="O24" s="4" t="s">
        <v>70</v>
      </c>
      <c r="P24" s="4" t="s">
        <v>33</v>
      </c>
      <c r="Q24" s="4">
        <v>0</v>
      </c>
      <c r="R24" s="9">
        <v>45198</v>
      </c>
      <c r="S24" s="6">
        <v>45215</v>
      </c>
      <c r="T24" s="4" t="s">
        <v>34</v>
      </c>
      <c r="U24" s="4">
        <v>1300.6</v>
      </c>
      <c r="V24" s="4">
        <v>0</v>
      </c>
      <c r="W24" s="4">
        <v>0</v>
      </c>
      <c r="X24" s="4" t="s">
        <v>51</v>
      </c>
      <c r="Y24" s="4" t="s">
        <v>115</v>
      </c>
    </row>
    <row r="25" s="4" customFormat="1" spans="1:25">
      <c r="A25" s="4" t="s">
        <v>116</v>
      </c>
      <c r="B25" s="4" t="s">
        <v>26</v>
      </c>
      <c r="C25" s="4" t="s">
        <v>27</v>
      </c>
      <c r="D25" s="4" t="s">
        <v>62</v>
      </c>
      <c r="E25" s="4" t="s">
        <v>63</v>
      </c>
      <c r="F25" s="6">
        <v>45199</v>
      </c>
      <c r="G25" s="6">
        <v>45200</v>
      </c>
      <c r="H25" s="4">
        <v>2</v>
      </c>
      <c r="I25" s="4">
        <v>1</v>
      </c>
      <c r="J25" s="4">
        <v>2</v>
      </c>
      <c r="K25" s="4" t="s">
        <v>30</v>
      </c>
      <c r="L25" s="4">
        <v>1390.2</v>
      </c>
      <c r="M25" s="4">
        <v>1390.2</v>
      </c>
      <c r="N25" s="4" t="s">
        <v>117</v>
      </c>
      <c r="O25" s="4" t="s">
        <v>70</v>
      </c>
      <c r="P25" s="4" t="s">
        <v>33</v>
      </c>
      <c r="Q25" s="4">
        <v>0</v>
      </c>
      <c r="R25" s="9">
        <v>45198.0000115741</v>
      </c>
      <c r="S25" s="6">
        <v>45215</v>
      </c>
      <c r="T25" s="4" t="s">
        <v>34</v>
      </c>
      <c r="U25" s="4">
        <v>1390.2</v>
      </c>
      <c r="V25" s="4">
        <v>0</v>
      </c>
      <c r="W25" s="4">
        <v>0</v>
      </c>
      <c r="X25" s="4" t="s">
        <v>51</v>
      </c>
      <c r="Y25" s="4" t="s">
        <v>51</v>
      </c>
    </row>
    <row r="26" s="4" customFormat="1" spans="1:25">
      <c r="A26" s="4" t="s">
        <v>118</v>
      </c>
      <c r="B26" s="4" t="s">
        <v>26</v>
      </c>
      <c r="C26" s="4" t="s">
        <v>27</v>
      </c>
      <c r="D26" s="4" t="s">
        <v>62</v>
      </c>
      <c r="E26" s="4" t="s">
        <v>119</v>
      </c>
      <c r="F26" s="6">
        <v>45199</v>
      </c>
      <c r="G26" s="6">
        <v>45200</v>
      </c>
      <c r="H26" s="4">
        <v>1</v>
      </c>
      <c r="I26" s="4">
        <v>1</v>
      </c>
      <c r="J26" s="4">
        <v>1</v>
      </c>
      <c r="K26" s="4" t="s">
        <v>30</v>
      </c>
      <c r="L26" s="4">
        <v>756</v>
      </c>
      <c r="M26" s="4">
        <v>756</v>
      </c>
      <c r="N26" s="4" t="s">
        <v>120</v>
      </c>
      <c r="O26" s="4" t="s">
        <v>70</v>
      </c>
      <c r="P26" s="4" t="s">
        <v>33</v>
      </c>
      <c r="Q26" s="4">
        <v>0</v>
      </c>
      <c r="R26" s="9">
        <v>45199.0000115741</v>
      </c>
      <c r="S26" s="6">
        <v>45215</v>
      </c>
      <c r="T26" s="4" t="s">
        <v>34</v>
      </c>
      <c r="U26" s="4">
        <v>756</v>
      </c>
      <c r="V26" s="4">
        <v>0</v>
      </c>
      <c r="W26" s="4">
        <v>0</v>
      </c>
      <c r="X26" s="4" t="s">
        <v>51</v>
      </c>
      <c r="Y26" s="4" t="s">
        <v>51</v>
      </c>
    </row>
    <row r="27" s="4" customFormat="1" spans="1:25">
      <c r="A27" s="4" t="s">
        <v>121</v>
      </c>
      <c r="B27" s="4" t="s">
        <v>26</v>
      </c>
      <c r="C27" s="4" t="s">
        <v>27</v>
      </c>
      <c r="D27" s="4" t="s">
        <v>62</v>
      </c>
      <c r="E27" s="4" t="s">
        <v>122</v>
      </c>
      <c r="F27" s="6">
        <v>45199</v>
      </c>
      <c r="G27" s="6">
        <v>45200</v>
      </c>
      <c r="H27" s="4">
        <v>1</v>
      </c>
      <c r="I27" s="4">
        <v>1</v>
      </c>
      <c r="J27" s="4">
        <v>1</v>
      </c>
      <c r="K27" s="4" t="s">
        <v>30</v>
      </c>
      <c r="L27" s="4">
        <v>756</v>
      </c>
      <c r="M27" s="4">
        <v>756</v>
      </c>
      <c r="N27" s="4" t="s">
        <v>123</v>
      </c>
      <c r="O27" s="4" t="s">
        <v>70</v>
      </c>
      <c r="P27" s="4" t="s">
        <v>33</v>
      </c>
      <c r="Q27" s="4">
        <v>0</v>
      </c>
      <c r="R27" s="9">
        <v>45199</v>
      </c>
      <c r="S27" s="6">
        <v>45215</v>
      </c>
      <c r="T27" s="4" t="s">
        <v>34</v>
      </c>
      <c r="U27" s="4">
        <v>756</v>
      </c>
      <c r="V27" s="4">
        <v>0</v>
      </c>
      <c r="W27" s="4">
        <v>0</v>
      </c>
      <c r="X27" s="4" t="s">
        <v>51</v>
      </c>
      <c r="Y27" s="4" t="s">
        <v>51</v>
      </c>
    </row>
    <row r="28" s="4" customFormat="1" spans="1:25">
      <c r="A28" s="4" t="s">
        <v>124</v>
      </c>
      <c r="B28" s="4" t="s">
        <v>26</v>
      </c>
      <c r="C28" s="4" t="s">
        <v>27</v>
      </c>
      <c r="D28" s="4" t="s">
        <v>58</v>
      </c>
      <c r="E28" s="4" t="s">
        <v>59</v>
      </c>
      <c r="F28" s="6">
        <v>45199</v>
      </c>
      <c r="G28" s="6">
        <v>45200</v>
      </c>
      <c r="H28" s="4">
        <v>1</v>
      </c>
      <c r="I28" s="4">
        <v>1</v>
      </c>
      <c r="J28" s="4">
        <v>1</v>
      </c>
      <c r="K28" s="4" t="s">
        <v>30</v>
      </c>
      <c r="L28" s="4">
        <v>571.9</v>
      </c>
      <c r="M28" s="4">
        <v>571.9</v>
      </c>
      <c r="N28" s="4" t="s">
        <v>125</v>
      </c>
      <c r="O28" s="4" t="s">
        <v>70</v>
      </c>
      <c r="P28" s="4" t="s">
        <v>33</v>
      </c>
      <c r="Q28" s="4">
        <v>0</v>
      </c>
      <c r="R28" s="9">
        <v>45199.0000115741</v>
      </c>
      <c r="S28" s="6">
        <v>45215</v>
      </c>
      <c r="T28" s="4" t="s">
        <v>34</v>
      </c>
      <c r="U28" s="4">
        <v>571.9</v>
      </c>
      <c r="V28" s="4">
        <v>0</v>
      </c>
      <c r="W28" s="4">
        <v>0</v>
      </c>
      <c r="X28" s="4" t="s">
        <v>51</v>
      </c>
      <c r="Y28" s="4" t="s">
        <v>126</v>
      </c>
    </row>
    <row r="29" s="4" customFormat="1" spans="1:25">
      <c r="A29" s="4" t="s">
        <v>127</v>
      </c>
      <c r="B29" s="4" t="s">
        <v>26</v>
      </c>
      <c r="C29" s="4" t="s">
        <v>27</v>
      </c>
      <c r="D29" s="4" t="s">
        <v>58</v>
      </c>
      <c r="E29" s="4" t="s">
        <v>128</v>
      </c>
      <c r="F29" s="6">
        <v>45199</v>
      </c>
      <c r="G29" s="6">
        <v>45200</v>
      </c>
      <c r="H29" s="4">
        <v>1</v>
      </c>
      <c r="I29" s="4">
        <v>1</v>
      </c>
      <c r="J29" s="4">
        <v>1</v>
      </c>
      <c r="K29" s="4" t="s">
        <v>30</v>
      </c>
      <c r="L29" s="4">
        <v>609</v>
      </c>
      <c r="M29" s="4">
        <v>609</v>
      </c>
      <c r="N29" s="4" t="s">
        <v>129</v>
      </c>
      <c r="O29" s="4" t="s">
        <v>70</v>
      </c>
      <c r="P29" s="4" t="s">
        <v>33</v>
      </c>
      <c r="Q29" s="4">
        <v>0</v>
      </c>
      <c r="R29" s="9">
        <v>45199</v>
      </c>
      <c r="S29" s="6">
        <v>45215</v>
      </c>
      <c r="T29" s="4" t="s">
        <v>34</v>
      </c>
      <c r="U29" s="4">
        <v>609</v>
      </c>
      <c r="V29" s="4">
        <v>0</v>
      </c>
      <c r="W29" s="4">
        <v>0</v>
      </c>
      <c r="X29" s="4" t="s">
        <v>51</v>
      </c>
      <c r="Y29" s="4" t="s">
        <v>51</v>
      </c>
    </row>
    <row r="30" s="4" customFormat="1" spans="1:25">
      <c r="A30" s="4" t="s">
        <v>130</v>
      </c>
      <c r="B30" s="4" t="s">
        <v>26</v>
      </c>
      <c r="C30" s="4" t="s">
        <v>27</v>
      </c>
      <c r="D30" s="4" t="s">
        <v>62</v>
      </c>
      <c r="E30" s="4" t="s">
        <v>63</v>
      </c>
      <c r="F30" s="6">
        <v>45199</v>
      </c>
      <c r="G30" s="6">
        <v>45200</v>
      </c>
      <c r="H30" s="4">
        <v>1</v>
      </c>
      <c r="I30" s="4">
        <v>1</v>
      </c>
      <c r="J30" s="4">
        <v>1</v>
      </c>
      <c r="K30" s="4" t="s">
        <v>30</v>
      </c>
      <c r="L30" s="4">
        <v>695.1</v>
      </c>
      <c r="M30" s="4">
        <v>695.1</v>
      </c>
      <c r="N30" s="4" t="s">
        <v>131</v>
      </c>
      <c r="O30" s="4" t="s">
        <v>70</v>
      </c>
      <c r="P30" s="4" t="s">
        <v>33</v>
      </c>
      <c r="Q30" s="4">
        <v>0</v>
      </c>
      <c r="R30" s="9">
        <v>45199.0000115741</v>
      </c>
      <c r="S30" s="6">
        <v>45215</v>
      </c>
      <c r="T30" s="4" t="s">
        <v>34</v>
      </c>
      <c r="U30" s="4">
        <v>695.1</v>
      </c>
      <c r="V30" s="4">
        <v>0</v>
      </c>
      <c r="W30" s="4">
        <v>0</v>
      </c>
      <c r="X30" s="4" t="s">
        <v>51</v>
      </c>
      <c r="Y30" s="4" t="s">
        <v>51</v>
      </c>
    </row>
    <row r="31" s="4" customFormat="1" spans="1:25">
      <c r="A31" s="4" t="s">
        <v>132</v>
      </c>
      <c r="B31" s="4" t="s">
        <v>26</v>
      </c>
      <c r="C31" s="4" t="s">
        <v>27</v>
      </c>
      <c r="D31" s="4" t="s">
        <v>58</v>
      </c>
      <c r="E31" s="4" t="s">
        <v>59</v>
      </c>
      <c r="F31" s="6">
        <v>45199</v>
      </c>
      <c r="G31" s="6">
        <v>45200</v>
      </c>
      <c r="H31" s="4">
        <v>2</v>
      </c>
      <c r="I31" s="4">
        <v>1</v>
      </c>
      <c r="J31" s="4">
        <v>2</v>
      </c>
      <c r="K31" s="4" t="s">
        <v>30</v>
      </c>
      <c r="L31" s="4">
        <v>1143.8</v>
      </c>
      <c r="M31" s="4">
        <v>1143.8</v>
      </c>
      <c r="N31" s="4" t="s">
        <v>133</v>
      </c>
      <c r="O31" s="4" t="s">
        <v>70</v>
      </c>
      <c r="P31" s="4" t="s">
        <v>33</v>
      </c>
      <c r="Q31" s="4">
        <v>0</v>
      </c>
      <c r="R31" s="9">
        <v>45199.0000115741</v>
      </c>
      <c r="S31" s="6">
        <v>45215</v>
      </c>
      <c r="T31" s="4" t="s">
        <v>34</v>
      </c>
      <c r="U31" s="4">
        <v>1143.8</v>
      </c>
      <c r="V31" s="4">
        <v>0</v>
      </c>
      <c r="W31" s="4">
        <v>0</v>
      </c>
      <c r="X31" s="4" t="s">
        <v>51</v>
      </c>
      <c r="Y31" s="4" t="s">
        <v>51</v>
      </c>
    </row>
    <row r="32" s="4" customFormat="1" spans="1:25">
      <c r="A32" s="4" t="s">
        <v>134</v>
      </c>
      <c r="B32" s="4" t="s">
        <v>26</v>
      </c>
      <c r="C32" s="4" t="s">
        <v>27</v>
      </c>
      <c r="D32" s="4" t="s">
        <v>58</v>
      </c>
      <c r="E32" s="4" t="s">
        <v>110</v>
      </c>
      <c r="F32" s="6">
        <v>45199</v>
      </c>
      <c r="G32" s="6">
        <v>45200</v>
      </c>
      <c r="H32" s="4">
        <v>1</v>
      </c>
      <c r="I32" s="4">
        <v>1</v>
      </c>
      <c r="J32" s="4">
        <v>1</v>
      </c>
      <c r="K32" s="4" t="s">
        <v>30</v>
      </c>
      <c r="L32" s="4">
        <v>481.6</v>
      </c>
      <c r="M32" s="4">
        <v>481.6</v>
      </c>
      <c r="N32" s="4" t="s">
        <v>135</v>
      </c>
      <c r="O32" s="4" t="s">
        <v>70</v>
      </c>
      <c r="P32" s="4" t="s">
        <v>33</v>
      </c>
      <c r="Q32" s="4">
        <v>0</v>
      </c>
      <c r="R32" s="9">
        <v>45199.0000115741</v>
      </c>
      <c r="S32" s="6">
        <v>45215</v>
      </c>
      <c r="T32" s="4" t="s">
        <v>34</v>
      </c>
      <c r="U32" s="4">
        <v>481.6</v>
      </c>
      <c r="V32" s="4">
        <v>0</v>
      </c>
      <c r="W32" s="4">
        <v>0</v>
      </c>
      <c r="X32" s="4" t="s">
        <v>51</v>
      </c>
      <c r="Y32" s="4" t="s">
        <v>51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5"/>
  <sheetViews>
    <sheetView tabSelected="1" workbookViewId="0">
      <selection activeCell="A42" sqref="A42:E45"/>
    </sheetView>
  </sheetViews>
  <sheetFormatPr defaultColWidth="9" defaultRowHeight="13.5"/>
  <cols>
    <col min="1" max="1" width="12.625" style="4"/>
    <col min="2" max="3" width="10.375" style="4"/>
    <col min="4" max="4" width="9" style="4"/>
    <col min="5" max="5" width="9.375" style="4"/>
    <col min="6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136</v>
      </c>
    </row>
    <row r="2" s="4" customFormat="1" spans="1:9">
      <c r="A2" s="5">
        <v>999225975228364</v>
      </c>
      <c r="B2" s="6">
        <v>45196</v>
      </c>
      <c r="C2" s="6">
        <v>45199</v>
      </c>
      <c r="D2" s="4">
        <v>3578</v>
      </c>
      <c r="E2" s="4" t="str">
        <f>VLOOKUP(A2,HOP!A:L,12,0)</f>
        <v>3578.00</v>
      </c>
      <c r="F2" s="4" t="str">
        <f>VLOOKUP(A2,HOP!A:C,3,0)</f>
        <v>3764106</v>
      </c>
      <c r="G2" s="4">
        <f>D2-E2</f>
        <v>0</v>
      </c>
      <c r="H2" s="4" t="str">
        <f>$H$1&amp;F2</f>
        <v>，3764106</v>
      </c>
      <c r="I2" s="4" t="str">
        <f>VLOOKUP(A2,HOP!A:U,21,0)</f>
        <v>直采</v>
      </c>
    </row>
    <row r="3" s="4" customFormat="1" spans="1:9">
      <c r="A3" s="5">
        <v>999226146639228</v>
      </c>
      <c r="B3" s="6">
        <v>45197</v>
      </c>
      <c r="C3" s="6">
        <v>45199</v>
      </c>
      <c r="D3" s="4">
        <v>1976</v>
      </c>
      <c r="E3" s="4" t="str">
        <f>VLOOKUP(A3,HOP!A:L,12,0)</f>
        <v>1976.00</v>
      </c>
      <c r="F3" s="4" t="str">
        <f>VLOOKUP(A3,HOP!A:C,3,0)</f>
        <v>3806838</v>
      </c>
      <c r="G3" s="4">
        <f t="shared" ref="G3:G32" si="0">D3-E3</f>
        <v>0</v>
      </c>
      <c r="H3" s="4" t="str">
        <f t="shared" ref="H3:H32" si="1">$H$1&amp;F3</f>
        <v>，3806838</v>
      </c>
      <c r="I3" s="4" t="str">
        <f>VLOOKUP(A3,HOP!A:U,21,0)</f>
        <v>直采</v>
      </c>
    </row>
    <row r="4" s="4" customFormat="1" spans="1:9">
      <c r="A4" s="5">
        <v>999226216095412</v>
      </c>
      <c r="B4" s="6">
        <v>45197</v>
      </c>
      <c r="C4" s="6">
        <v>45199</v>
      </c>
      <c r="D4" s="4">
        <v>1976</v>
      </c>
      <c r="E4" s="4" t="str">
        <f>VLOOKUP(A4,HOP!A:L,12,0)</f>
        <v>1976.00</v>
      </c>
      <c r="F4" s="4" t="str">
        <f>VLOOKUP(A4,HOP!A:C,3,0)</f>
        <v>3816779</v>
      </c>
      <c r="G4" s="4">
        <f t="shared" si="0"/>
        <v>0</v>
      </c>
      <c r="H4" s="4" t="str">
        <f t="shared" si="1"/>
        <v>，3816779</v>
      </c>
      <c r="I4" s="4" t="str">
        <f>VLOOKUP(A4,HOP!A:U,21,0)</f>
        <v>直采</v>
      </c>
    </row>
    <row r="5" s="4" customFormat="1" hidden="1" spans="1:10">
      <c r="A5" s="10" t="s">
        <v>137</v>
      </c>
      <c r="B5" s="6">
        <v>45198</v>
      </c>
      <c r="C5" s="6">
        <v>45199</v>
      </c>
      <c r="D5" s="4">
        <v>469</v>
      </c>
      <c r="E5" s="4">
        <v>469</v>
      </c>
      <c r="F5" s="11" t="s">
        <v>138</v>
      </c>
      <c r="G5" s="4">
        <f t="shared" si="0"/>
        <v>0</v>
      </c>
      <c r="H5" s="4" t="str">
        <f t="shared" si="1"/>
        <v>，202308242122440076</v>
      </c>
      <c r="I5" s="4" t="e">
        <f>VLOOKUP(A5,HOP!A:U,21,0)</f>
        <v>#N/A</v>
      </c>
      <c r="J5" s="4">
        <v>8.24</v>
      </c>
    </row>
    <row r="6" s="4" customFormat="1" hidden="1" spans="1:10">
      <c r="A6" s="10" t="s">
        <v>139</v>
      </c>
      <c r="B6" s="6">
        <v>45196</v>
      </c>
      <c r="C6" s="6">
        <v>45199</v>
      </c>
      <c r="D6" s="4">
        <v>1361.7</v>
      </c>
      <c r="E6" s="4">
        <v>1361.7</v>
      </c>
      <c r="F6" s="11" t="s">
        <v>140</v>
      </c>
      <c r="G6" s="4">
        <f t="shared" si="0"/>
        <v>0</v>
      </c>
      <c r="H6" s="4" t="str">
        <f t="shared" si="1"/>
        <v>，202309051030230020</v>
      </c>
      <c r="I6" s="4" t="e">
        <f>VLOOKUP(A6,HOP!A:U,21,0)</f>
        <v>#N/A</v>
      </c>
      <c r="J6" s="4">
        <v>9.5</v>
      </c>
    </row>
    <row r="7" s="4" customFormat="1" hidden="1" spans="1:10">
      <c r="A7" s="10" t="s">
        <v>141</v>
      </c>
      <c r="B7" s="6">
        <v>45196</v>
      </c>
      <c r="C7" s="6">
        <v>45199</v>
      </c>
      <c r="D7" s="4">
        <v>2242.8</v>
      </c>
      <c r="E7" s="4">
        <v>2242.8</v>
      </c>
      <c r="F7" s="11" t="s">
        <v>142</v>
      </c>
      <c r="G7" s="4">
        <f t="shared" si="0"/>
        <v>0</v>
      </c>
      <c r="H7" s="4" t="str">
        <f t="shared" si="1"/>
        <v>，202309161631480068</v>
      </c>
      <c r="I7" s="4" t="e">
        <f>VLOOKUP(A7,HOP!A:U,21,0)</f>
        <v>#N/A</v>
      </c>
      <c r="J7" s="4">
        <v>9.16</v>
      </c>
    </row>
    <row r="8" s="4" customFormat="1" hidden="1" spans="1:10">
      <c r="A8" s="10" t="s">
        <v>143</v>
      </c>
      <c r="B8" s="6">
        <v>45198</v>
      </c>
      <c r="C8" s="6">
        <v>45199</v>
      </c>
      <c r="D8" s="4">
        <v>571.9</v>
      </c>
      <c r="E8" s="4">
        <v>571.9</v>
      </c>
      <c r="F8" s="11" t="s">
        <v>144</v>
      </c>
      <c r="G8" s="4">
        <f t="shared" si="0"/>
        <v>0</v>
      </c>
      <c r="H8" s="4" t="str">
        <f t="shared" si="1"/>
        <v>，202309281745130071</v>
      </c>
      <c r="I8" s="4" t="e">
        <f>VLOOKUP(A8,HOP!A:U,21,0)</f>
        <v>#N/A</v>
      </c>
      <c r="J8" s="4">
        <v>9.28</v>
      </c>
    </row>
    <row r="9" s="4" customFormat="1" hidden="1" spans="1:10">
      <c r="A9" s="10" t="s">
        <v>145</v>
      </c>
      <c r="B9" s="6">
        <v>45198</v>
      </c>
      <c r="C9" s="6">
        <v>45199</v>
      </c>
      <c r="D9" s="4">
        <v>605.5</v>
      </c>
      <c r="E9" s="4">
        <v>605.5</v>
      </c>
      <c r="F9" s="11" t="s">
        <v>146</v>
      </c>
      <c r="G9" s="4">
        <f t="shared" si="0"/>
        <v>0</v>
      </c>
      <c r="H9" s="4" t="str">
        <f t="shared" si="1"/>
        <v>，202309291624370068</v>
      </c>
      <c r="I9" s="4" t="e">
        <f>VLOOKUP(A9,HOP!A:U,21,0)</f>
        <v>#N/A</v>
      </c>
      <c r="J9" s="4">
        <v>9.29</v>
      </c>
    </row>
    <row r="10" s="4" customFormat="1" hidden="1" spans="1:10">
      <c r="A10" s="10" t="s">
        <v>147</v>
      </c>
      <c r="B10" s="6">
        <v>45198</v>
      </c>
      <c r="C10" s="6">
        <v>45199</v>
      </c>
      <c r="D10" s="4">
        <v>605.5</v>
      </c>
      <c r="E10" s="4">
        <v>605.5</v>
      </c>
      <c r="F10" s="11" t="s">
        <v>148</v>
      </c>
      <c r="G10" s="4">
        <f t="shared" si="0"/>
        <v>0</v>
      </c>
      <c r="H10" s="4" t="str">
        <f t="shared" si="1"/>
        <v>，202309291659170020</v>
      </c>
      <c r="I10" s="4" t="e">
        <f>VLOOKUP(A10,HOP!A:U,21,0)</f>
        <v>#N/A</v>
      </c>
      <c r="J10" s="4">
        <v>9.29</v>
      </c>
    </row>
    <row r="11" s="4" customFormat="1" spans="1:9">
      <c r="A11" s="5">
        <v>999226345824337</v>
      </c>
      <c r="B11" s="6">
        <v>45197</v>
      </c>
      <c r="C11" s="6">
        <v>45200</v>
      </c>
      <c r="D11" s="4">
        <v>3224</v>
      </c>
      <c r="E11" s="4" t="str">
        <f>VLOOKUP(A11,HOP!A:L,12,0)</f>
        <v>3224.00</v>
      </c>
      <c r="F11" s="4" t="str">
        <f>VLOOKUP(A11,HOP!A:C,3,0)</f>
        <v>3834653</v>
      </c>
      <c r="G11" s="4">
        <f t="shared" si="0"/>
        <v>0</v>
      </c>
      <c r="H11" s="4" t="str">
        <f t="shared" si="1"/>
        <v>，3834653</v>
      </c>
      <c r="I11" s="4" t="str">
        <f>VLOOKUP(A11,HOP!A:U,21,0)</f>
        <v>直采</v>
      </c>
    </row>
    <row r="12" s="4" customFormat="1" spans="1:9">
      <c r="A12" s="5">
        <v>999226365760929</v>
      </c>
      <c r="B12" s="6">
        <v>45196</v>
      </c>
      <c r="C12" s="6">
        <v>45200</v>
      </c>
      <c r="D12" s="4">
        <v>4327</v>
      </c>
      <c r="E12" s="4" t="str">
        <f>VLOOKUP(A12,HOP!A:L,12,0)</f>
        <v>4327.00</v>
      </c>
      <c r="F12" s="4" t="str">
        <f>VLOOKUP(A12,HOP!A:C,3,0)</f>
        <v>3845898</v>
      </c>
      <c r="G12" s="4">
        <f t="shared" si="0"/>
        <v>0</v>
      </c>
      <c r="H12" s="4" t="str">
        <f t="shared" si="1"/>
        <v>，3845898</v>
      </c>
      <c r="I12" s="4" t="str">
        <f>VLOOKUP(A12,HOP!A:U,21,0)</f>
        <v>直采</v>
      </c>
    </row>
    <row r="13" s="4" customFormat="1" spans="1:9">
      <c r="A13" s="5">
        <v>999226597395985</v>
      </c>
      <c r="B13" s="6">
        <v>45197</v>
      </c>
      <c r="C13" s="6">
        <v>45200</v>
      </c>
      <c r="D13" s="4">
        <v>3620</v>
      </c>
      <c r="E13" s="4" t="str">
        <f>VLOOKUP(A13,HOP!A:L,12,0)</f>
        <v>3620.00</v>
      </c>
      <c r="F13" s="4" t="str">
        <f>VLOOKUP(A13,HOP!A:C,3,0)</f>
        <v>3873330</v>
      </c>
      <c r="G13" s="4">
        <f t="shared" si="0"/>
        <v>0</v>
      </c>
      <c r="H13" s="4" t="str">
        <f t="shared" si="1"/>
        <v>，3873330</v>
      </c>
      <c r="I13" s="4" t="str">
        <f>VLOOKUP(A13,HOP!A:U,21,0)</f>
        <v>直采</v>
      </c>
    </row>
    <row r="14" s="4" customFormat="1" spans="1:9">
      <c r="A14" s="5">
        <v>999226623837155</v>
      </c>
      <c r="B14" s="6">
        <v>45198</v>
      </c>
      <c r="C14" s="6">
        <v>45200</v>
      </c>
      <c r="D14" s="4">
        <v>2454</v>
      </c>
      <c r="E14" s="4" t="str">
        <f>VLOOKUP(A14,HOP!A:L,12,0)</f>
        <v>2454.00</v>
      </c>
      <c r="F14" s="4" t="str">
        <f>VLOOKUP(A14,HOP!A:C,3,0)</f>
        <v>3882979</v>
      </c>
      <c r="G14" s="4">
        <f t="shared" si="0"/>
        <v>0</v>
      </c>
      <c r="H14" s="4" t="str">
        <f t="shared" si="1"/>
        <v>，3882979</v>
      </c>
      <c r="I14" s="4" t="str">
        <f>VLOOKUP(A14,HOP!A:U,21,0)</f>
        <v>直采</v>
      </c>
    </row>
    <row r="15" s="4" customFormat="1" hidden="1" spans="1:10">
      <c r="A15" s="10" t="s">
        <v>149</v>
      </c>
      <c r="B15" s="6">
        <v>45199</v>
      </c>
      <c r="C15" s="6">
        <v>45200</v>
      </c>
      <c r="D15" s="4">
        <v>511</v>
      </c>
      <c r="E15" s="4">
        <v>511</v>
      </c>
      <c r="F15" s="11" t="s">
        <v>150</v>
      </c>
      <c r="G15" s="4">
        <f t="shared" si="0"/>
        <v>0</v>
      </c>
      <c r="H15" s="4" t="str">
        <f t="shared" si="1"/>
        <v>，202309081146000076</v>
      </c>
      <c r="I15" s="4" t="e">
        <f>VLOOKUP(A15,HOP!A:U,21,0)</f>
        <v>#N/A</v>
      </c>
      <c r="J15" s="4">
        <v>9.8</v>
      </c>
    </row>
    <row r="16" s="4" customFormat="1" hidden="1" spans="1:10">
      <c r="A16" s="10" t="s">
        <v>151</v>
      </c>
      <c r="B16" s="6">
        <v>45199</v>
      </c>
      <c r="C16" s="6">
        <v>45200</v>
      </c>
      <c r="D16" s="4">
        <v>511</v>
      </c>
      <c r="E16" s="4">
        <v>511</v>
      </c>
      <c r="F16" s="11" t="s">
        <v>152</v>
      </c>
      <c r="G16" s="4">
        <f t="shared" si="0"/>
        <v>0</v>
      </c>
      <c r="H16" s="4" t="str">
        <f t="shared" si="1"/>
        <v>，202309100802440076</v>
      </c>
      <c r="I16" s="4" t="e">
        <f>VLOOKUP(A16,HOP!A:U,21,0)</f>
        <v>#N/A</v>
      </c>
      <c r="J16" s="8">
        <v>9.1</v>
      </c>
    </row>
    <row r="17" s="4" customFormat="1" hidden="1" spans="1:10">
      <c r="A17" s="10" t="s">
        <v>153</v>
      </c>
      <c r="B17" s="6">
        <v>45198</v>
      </c>
      <c r="C17" s="6">
        <v>45200</v>
      </c>
      <c r="D17" s="4">
        <v>1295.7</v>
      </c>
      <c r="E17" s="4">
        <v>1295.7</v>
      </c>
      <c r="F17" s="11" t="s">
        <v>154</v>
      </c>
      <c r="G17" s="4">
        <f t="shared" si="0"/>
        <v>0</v>
      </c>
      <c r="H17" s="4" t="str">
        <f t="shared" si="1"/>
        <v>，202309191459430025</v>
      </c>
      <c r="I17" s="4" t="e">
        <f>VLOOKUP(A17,HOP!A:U,21,0)</f>
        <v>#N/A</v>
      </c>
      <c r="J17" s="4">
        <v>9.19</v>
      </c>
    </row>
    <row r="18" s="4" customFormat="1" hidden="1" spans="1:10">
      <c r="A18" s="10" t="s">
        <v>155</v>
      </c>
      <c r="B18" s="6">
        <v>45199</v>
      </c>
      <c r="C18" s="6">
        <v>45200</v>
      </c>
      <c r="D18" s="4">
        <v>571.9</v>
      </c>
      <c r="E18" s="4">
        <v>571.9</v>
      </c>
      <c r="F18" s="12" t="s">
        <v>156</v>
      </c>
      <c r="G18" s="4">
        <f t="shared" si="0"/>
        <v>0</v>
      </c>
      <c r="H18" s="4" t="str">
        <f t="shared" si="1"/>
        <v>，202309202252060077</v>
      </c>
      <c r="I18" s="4" t="e">
        <f>VLOOKUP(A18,HOP!A:U,21,0)</f>
        <v>#N/A</v>
      </c>
      <c r="J18" s="8">
        <v>9.2</v>
      </c>
    </row>
    <row r="19" s="4" customFormat="1" spans="1:9">
      <c r="A19" s="5">
        <v>27032080345</v>
      </c>
      <c r="B19" s="6">
        <v>45197</v>
      </c>
      <c r="C19" s="6">
        <v>45200</v>
      </c>
      <c r="D19" s="4">
        <v>2184</v>
      </c>
      <c r="E19" s="4" t="str">
        <f>VLOOKUP(A19,HOP!A:L,12,0)</f>
        <v>2184.00</v>
      </c>
      <c r="F19" s="4" t="str">
        <f>VLOOKUP(A19,HOP!A:C,3,0)</f>
        <v>3984752</v>
      </c>
      <c r="G19" s="4">
        <f t="shared" si="0"/>
        <v>0</v>
      </c>
      <c r="H19" s="4" t="str">
        <f t="shared" si="1"/>
        <v>，3984752</v>
      </c>
      <c r="I19" s="4" t="str">
        <f>VLOOKUP(A19,HOP!A:U,21,0)</f>
        <v>直采</v>
      </c>
    </row>
    <row r="20" s="4" customFormat="1" spans="1:9">
      <c r="A20" s="5">
        <v>999227036182101</v>
      </c>
      <c r="B20" s="6">
        <v>45197</v>
      </c>
      <c r="C20" s="6">
        <v>45200</v>
      </c>
      <c r="D20" s="4">
        <v>2184</v>
      </c>
      <c r="E20" s="4" t="str">
        <f>VLOOKUP(A20,HOP!A:L,12,0)</f>
        <v>2184.00</v>
      </c>
      <c r="F20" s="4" t="str">
        <f>VLOOKUP(A20,HOP!A:C,3,0)</f>
        <v>3986505</v>
      </c>
      <c r="G20" s="4">
        <f t="shared" si="0"/>
        <v>0</v>
      </c>
      <c r="H20" s="4" t="str">
        <f t="shared" si="1"/>
        <v>，3986505</v>
      </c>
      <c r="I20" s="4" t="str">
        <f>VLOOKUP(A20,HOP!A:U,21,0)</f>
        <v>直采</v>
      </c>
    </row>
    <row r="21" s="4" customFormat="1" hidden="1" spans="1:10">
      <c r="A21" s="5">
        <v>27052539366</v>
      </c>
      <c r="B21" s="6">
        <v>45199</v>
      </c>
      <c r="C21" s="6">
        <v>45200</v>
      </c>
      <c r="D21" s="4">
        <v>612.5</v>
      </c>
      <c r="E21" s="4">
        <v>612.5</v>
      </c>
      <c r="F21" s="11" t="s">
        <v>157</v>
      </c>
      <c r="G21" s="4">
        <f t="shared" si="0"/>
        <v>0</v>
      </c>
      <c r="H21" s="4" t="str">
        <f t="shared" si="1"/>
        <v>，202309270002520077</v>
      </c>
      <c r="I21" s="4" t="e">
        <f>VLOOKUP(A21,HOP!A:U,21,0)</f>
        <v>#N/A</v>
      </c>
      <c r="J21" s="4">
        <v>9.27</v>
      </c>
    </row>
    <row r="22" s="4" customFormat="1" hidden="1" spans="1:10">
      <c r="A22" s="10" t="s">
        <v>158</v>
      </c>
      <c r="B22" s="6">
        <v>45199</v>
      </c>
      <c r="C22" s="6">
        <v>45200</v>
      </c>
      <c r="D22" s="4">
        <v>628.6</v>
      </c>
      <c r="E22" s="4">
        <v>628.6</v>
      </c>
      <c r="F22" s="11" t="s">
        <v>159</v>
      </c>
      <c r="G22" s="4">
        <f t="shared" si="0"/>
        <v>0</v>
      </c>
      <c r="H22" s="4" t="str">
        <f t="shared" si="1"/>
        <v>，202309271749380077</v>
      </c>
      <c r="I22" s="4" t="e">
        <f>VLOOKUP(A22,HOP!A:U,21,0)</f>
        <v>#N/A</v>
      </c>
      <c r="J22" s="4">
        <v>9.27</v>
      </c>
    </row>
    <row r="23" s="4" customFormat="1" hidden="1" spans="1:10">
      <c r="A23" s="10" t="s">
        <v>160</v>
      </c>
      <c r="B23" s="6">
        <v>45199</v>
      </c>
      <c r="C23" s="6">
        <v>45200</v>
      </c>
      <c r="D23" s="4">
        <v>481.6</v>
      </c>
      <c r="E23" s="4">
        <v>481.6</v>
      </c>
      <c r="F23" s="11" t="s">
        <v>161</v>
      </c>
      <c r="G23" s="4">
        <f t="shared" si="0"/>
        <v>0</v>
      </c>
      <c r="H23" s="4" t="str">
        <f t="shared" si="1"/>
        <v>，202309291109350069</v>
      </c>
      <c r="I23" s="4" t="e">
        <f>VLOOKUP(A23,HOP!A:U,21,0)</f>
        <v>#N/A</v>
      </c>
      <c r="J23" s="4">
        <v>9.29</v>
      </c>
    </row>
    <row r="24" s="4" customFormat="1" hidden="1" spans="1:10">
      <c r="A24" s="10" t="s">
        <v>162</v>
      </c>
      <c r="B24" s="6">
        <v>45198</v>
      </c>
      <c r="C24" s="6">
        <v>45200</v>
      </c>
      <c r="D24" s="4">
        <v>1300.6</v>
      </c>
      <c r="E24" s="4">
        <v>1300.6</v>
      </c>
      <c r="F24" s="11" t="s">
        <v>163</v>
      </c>
      <c r="G24" s="4">
        <f t="shared" si="0"/>
        <v>0</v>
      </c>
      <c r="H24" s="4" t="str">
        <f t="shared" si="1"/>
        <v>，202309291244560021</v>
      </c>
      <c r="I24" s="4" t="e">
        <f>VLOOKUP(A24,HOP!A:U,21,0)</f>
        <v>#N/A</v>
      </c>
      <c r="J24" s="4">
        <v>9.29</v>
      </c>
    </row>
    <row r="25" s="4" customFormat="1" hidden="1" spans="1:10">
      <c r="A25" s="10" t="s">
        <v>164</v>
      </c>
      <c r="B25" s="6">
        <v>45199</v>
      </c>
      <c r="C25" s="6">
        <v>45200</v>
      </c>
      <c r="D25" s="4">
        <v>1390.2</v>
      </c>
      <c r="E25" s="4">
        <v>1390.2</v>
      </c>
      <c r="F25" s="11" t="s">
        <v>165</v>
      </c>
      <c r="G25" s="4">
        <f t="shared" si="0"/>
        <v>0</v>
      </c>
      <c r="H25" s="4" t="str">
        <f t="shared" si="1"/>
        <v>，202309292131180068</v>
      </c>
      <c r="I25" s="4" t="e">
        <f>VLOOKUP(A25,HOP!A:U,21,0)</f>
        <v>#N/A</v>
      </c>
      <c r="J25" s="4">
        <v>9.29</v>
      </c>
    </row>
    <row r="26" s="4" customFormat="1" hidden="1" spans="1:10">
      <c r="A26" s="10" t="s">
        <v>166</v>
      </c>
      <c r="B26" s="6">
        <v>45199</v>
      </c>
      <c r="C26" s="6">
        <v>45200</v>
      </c>
      <c r="D26" s="4">
        <v>756</v>
      </c>
      <c r="E26" s="4">
        <v>756</v>
      </c>
      <c r="F26" s="11" t="s">
        <v>167</v>
      </c>
      <c r="G26" s="4">
        <f t="shared" si="0"/>
        <v>0</v>
      </c>
      <c r="H26" s="4" t="str">
        <f t="shared" si="1"/>
        <v>，202309301251230077</v>
      </c>
      <c r="I26" s="4" t="e">
        <f>VLOOKUP(A26,HOP!A:U,21,0)</f>
        <v>#N/A</v>
      </c>
      <c r="J26" s="8">
        <v>9.3</v>
      </c>
    </row>
    <row r="27" s="4" customFormat="1" hidden="1" spans="1:10">
      <c r="A27" s="10" t="s">
        <v>168</v>
      </c>
      <c r="B27" s="6">
        <v>45199</v>
      </c>
      <c r="C27" s="6">
        <v>45200</v>
      </c>
      <c r="D27" s="4">
        <v>756</v>
      </c>
      <c r="E27" s="4">
        <v>756</v>
      </c>
      <c r="F27" s="11" t="s">
        <v>169</v>
      </c>
      <c r="G27" s="4">
        <f t="shared" si="0"/>
        <v>0</v>
      </c>
      <c r="H27" s="4" t="str">
        <f t="shared" si="1"/>
        <v>，202309301352470071</v>
      </c>
      <c r="I27" s="4" t="e">
        <f>VLOOKUP(A27,HOP!A:U,21,0)</f>
        <v>#N/A</v>
      </c>
      <c r="J27" s="8">
        <v>9.3</v>
      </c>
    </row>
    <row r="28" s="4" customFormat="1" hidden="1" spans="1:10">
      <c r="A28" s="10" t="s">
        <v>170</v>
      </c>
      <c r="B28" s="6">
        <v>45199</v>
      </c>
      <c r="C28" s="6">
        <v>45200</v>
      </c>
      <c r="D28" s="4">
        <v>571.9</v>
      </c>
      <c r="E28" s="4">
        <v>571.9</v>
      </c>
      <c r="F28" s="11" t="s">
        <v>171</v>
      </c>
      <c r="G28" s="4">
        <f t="shared" si="0"/>
        <v>0</v>
      </c>
      <c r="H28" s="4" t="str">
        <f t="shared" si="1"/>
        <v>，202309301418140077</v>
      </c>
      <c r="I28" s="4" t="e">
        <f>VLOOKUP(A28,HOP!A:U,21,0)</f>
        <v>#N/A</v>
      </c>
      <c r="J28" s="8">
        <v>9.3</v>
      </c>
    </row>
    <row r="29" s="4" customFormat="1" hidden="1" spans="1:10">
      <c r="A29" s="10" t="s">
        <v>172</v>
      </c>
      <c r="B29" s="6">
        <v>45199</v>
      </c>
      <c r="C29" s="6">
        <v>45200</v>
      </c>
      <c r="D29" s="4">
        <v>609</v>
      </c>
      <c r="E29" s="4">
        <v>609</v>
      </c>
      <c r="F29" s="11" t="s">
        <v>173</v>
      </c>
      <c r="G29" s="4">
        <f t="shared" si="0"/>
        <v>0</v>
      </c>
      <c r="H29" s="4" t="str">
        <f t="shared" si="1"/>
        <v>，202309301416150025</v>
      </c>
      <c r="I29" s="4" t="e">
        <f>VLOOKUP(A29,HOP!A:U,21,0)</f>
        <v>#N/A</v>
      </c>
      <c r="J29" s="8">
        <v>9.3</v>
      </c>
    </row>
    <row r="30" s="4" customFormat="1" hidden="1" spans="1:10">
      <c r="A30" s="10" t="s">
        <v>174</v>
      </c>
      <c r="B30" s="6">
        <v>45199</v>
      </c>
      <c r="C30" s="6">
        <v>45200</v>
      </c>
      <c r="D30" s="4">
        <v>695.1</v>
      </c>
      <c r="E30" s="4">
        <v>695.1</v>
      </c>
      <c r="F30" s="11" t="s">
        <v>175</v>
      </c>
      <c r="G30" s="4">
        <f t="shared" si="0"/>
        <v>0</v>
      </c>
      <c r="H30" s="4" t="str">
        <f t="shared" si="1"/>
        <v>，202309301458410071</v>
      </c>
      <c r="I30" s="4" t="e">
        <f>VLOOKUP(A30,HOP!A:U,21,0)</f>
        <v>#N/A</v>
      </c>
      <c r="J30" s="8">
        <v>9.3</v>
      </c>
    </row>
    <row r="31" s="4" customFormat="1" hidden="1" spans="1:10">
      <c r="A31" s="10" t="s">
        <v>176</v>
      </c>
      <c r="B31" s="6">
        <v>45199</v>
      </c>
      <c r="C31" s="6">
        <v>45200</v>
      </c>
      <c r="D31" s="4">
        <v>1143.8</v>
      </c>
      <c r="E31" s="4">
        <v>1143.8</v>
      </c>
      <c r="F31" s="11" t="s">
        <v>177</v>
      </c>
      <c r="G31" s="4">
        <f t="shared" si="0"/>
        <v>0</v>
      </c>
      <c r="H31" s="4" t="str">
        <f t="shared" si="1"/>
        <v>，202309301539380077</v>
      </c>
      <c r="I31" s="4" t="e">
        <f>VLOOKUP(A31,HOP!A:U,21,0)</f>
        <v>#N/A</v>
      </c>
      <c r="J31" s="8">
        <v>9.3</v>
      </c>
    </row>
    <row r="32" s="4" customFormat="1" hidden="1" spans="1:10">
      <c r="A32" s="10" t="s">
        <v>178</v>
      </c>
      <c r="B32" s="6">
        <v>45199</v>
      </c>
      <c r="C32" s="6">
        <v>45200</v>
      </c>
      <c r="D32" s="4">
        <v>481.6</v>
      </c>
      <c r="E32" s="4">
        <v>481.6</v>
      </c>
      <c r="F32" s="11" t="s">
        <v>179</v>
      </c>
      <c r="G32" s="4">
        <f t="shared" si="0"/>
        <v>0</v>
      </c>
      <c r="H32" s="4" t="str">
        <f t="shared" si="1"/>
        <v>，202309301557510025</v>
      </c>
      <c r="I32" s="4" t="e">
        <f>VLOOKUP(A32,HOP!A:U,21,0)</f>
        <v>#N/A</v>
      </c>
      <c r="J32" s="8">
        <v>9.3</v>
      </c>
    </row>
    <row r="34" spans="4:4">
      <c r="D34" s="4">
        <f>SUM(D2:D33)</f>
        <v>43695.9</v>
      </c>
    </row>
    <row r="42" spans="1:5">
      <c r="A42" s="4" t="s">
        <v>180</v>
      </c>
      <c r="D42" s="4">
        <v>25523</v>
      </c>
      <c r="E42" s="4">
        <v>27307.25</v>
      </c>
    </row>
    <row r="43" spans="1:5">
      <c r="A43" s="4" t="s">
        <v>181</v>
      </c>
      <c r="D43" s="4">
        <v>18172.9</v>
      </c>
      <c r="E43" s="4">
        <v>19443.33</v>
      </c>
    </row>
    <row r="44" spans="1:5">
      <c r="A44" s="4" t="s">
        <v>182</v>
      </c>
      <c r="D44" s="4">
        <f>SUBTOTAL(9,D42:D43)</f>
        <v>43695.9</v>
      </c>
      <c r="E44" s="4">
        <f>SUBTOTAL(9,E42:E43)</f>
        <v>46750.58</v>
      </c>
    </row>
    <row r="45" spans="1:1">
      <c r="A45" s="4" t="s">
        <v>183</v>
      </c>
    </row>
  </sheetData>
  <autoFilter ref="A1:XFD34">
    <filterColumn colId="8">
      <filters blank="1">
        <filter val="直采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184</v>
      </c>
      <c r="B1" s="2" t="s">
        <v>185</v>
      </c>
      <c r="C1" s="2" t="s">
        <v>186</v>
      </c>
      <c r="D1" s="2" t="s">
        <v>187</v>
      </c>
      <c r="E1" s="2" t="s">
        <v>13</v>
      </c>
      <c r="F1" s="2" t="s">
        <v>5</v>
      </c>
      <c r="G1" s="2" t="s">
        <v>6</v>
      </c>
      <c r="H1" s="2" t="s">
        <v>188</v>
      </c>
      <c r="I1" s="2" t="s">
        <v>189</v>
      </c>
      <c r="J1" s="2" t="s">
        <v>190</v>
      </c>
      <c r="K1" s="2" t="s">
        <v>191</v>
      </c>
      <c r="L1" s="2" t="s">
        <v>192</v>
      </c>
      <c r="M1" s="2" t="s">
        <v>193</v>
      </c>
      <c r="N1" s="2" t="s">
        <v>194</v>
      </c>
      <c r="O1" s="2" t="s">
        <v>195</v>
      </c>
      <c r="P1" s="2" t="s">
        <v>196</v>
      </c>
      <c r="Q1" s="2" t="s">
        <v>197</v>
      </c>
      <c r="R1" s="2" t="s">
        <v>198</v>
      </c>
      <c r="S1" s="2" t="s">
        <v>199</v>
      </c>
      <c r="T1" s="2" t="s">
        <v>200</v>
      </c>
      <c r="U1" s="2" t="s">
        <v>201</v>
      </c>
      <c r="V1" s="2" t="s">
        <v>202</v>
      </c>
    </row>
    <row r="2" s="1" customFormat="1" spans="1:22">
      <c r="A2" s="3">
        <v>999227049976166</v>
      </c>
      <c r="B2" s="1" t="s">
        <v>203</v>
      </c>
      <c r="C2" s="1" t="s">
        <v>204</v>
      </c>
      <c r="D2" s="1" t="s">
        <v>205</v>
      </c>
      <c r="E2" s="1" t="s">
        <v>206</v>
      </c>
      <c r="F2" s="1" t="s">
        <v>207</v>
      </c>
      <c r="G2" s="1" t="s">
        <v>208</v>
      </c>
      <c r="H2" s="1" t="s">
        <v>209</v>
      </c>
      <c r="I2" s="1" t="s">
        <v>210</v>
      </c>
      <c r="J2" s="1" t="s">
        <v>211</v>
      </c>
      <c r="K2" s="1" t="s">
        <v>210</v>
      </c>
      <c r="L2" s="1" t="s">
        <v>210</v>
      </c>
      <c r="M2" s="1" t="s">
        <v>212</v>
      </c>
      <c r="N2" s="1" t="s">
        <v>212</v>
      </c>
      <c r="O2" s="1" t="s">
        <v>213</v>
      </c>
      <c r="P2" s="1" t="s">
        <v>214</v>
      </c>
      <c r="Q2" s="1" t="s">
        <v>215</v>
      </c>
      <c r="R2" s="1" t="s">
        <v>216</v>
      </c>
      <c r="S2" s="1" t="s">
        <v>217</v>
      </c>
      <c r="T2" s="1" t="s">
        <v>218</v>
      </c>
      <c r="U2" s="1" t="s">
        <v>219</v>
      </c>
      <c r="V2" s="1" t="s">
        <v>220</v>
      </c>
    </row>
    <row r="3" s="1" customFormat="1" spans="1:22">
      <c r="A3" s="3">
        <v>999227036182101</v>
      </c>
      <c r="B3" s="1" t="s">
        <v>203</v>
      </c>
      <c r="C3" s="1" t="s">
        <v>221</v>
      </c>
      <c r="D3" s="1" t="s">
        <v>222</v>
      </c>
      <c r="E3" s="1" t="s">
        <v>223</v>
      </c>
      <c r="F3" s="1" t="s">
        <v>224</v>
      </c>
      <c r="G3" s="1" t="s">
        <v>225</v>
      </c>
      <c r="H3" s="1" t="s">
        <v>209</v>
      </c>
      <c r="I3" s="1" t="s">
        <v>226</v>
      </c>
      <c r="J3" s="1" t="s">
        <v>211</v>
      </c>
      <c r="K3" s="1" t="s">
        <v>226</v>
      </c>
      <c r="L3" s="1" t="s">
        <v>226</v>
      </c>
      <c r="M3" s="1" t="s">
        <v>212</v>
      </c>
      <c r="N3" s="1" t="s">
        <v>212</v>
      </c>
      <c r="O3" s="1" t="s">
        <v>213</v>
      </c>
      <c r="P3" s="1" t="s">
        <v>214</v>
      </c>
      <c r="Q3" s="1" t="s">
        <v>215</v>
      </c>
      <c r="R3" s="1" t="s">
        <v>227</v>
      </c>
      <c r="S3" s="1" t="s">
        <v>217</v>
      </c>
      <c r="T3" s="1" t="s">
        <v>218</v>
      </c>
      <c r="U3" s="1" t="s">
        <v>219</v>
      </c>
      <c r="V3" s="1" t="s">
        <v>220</v>
      </c>
    </row>
    <row r="4" s="1" customFormat="1" spans="1:22">
      <c r="A4" s="3">
        <v>27032080345</v>
      </c>
      <c r="B4" s="1" t="s">
        <v>228</v>
      </c>
      <c r="C4" s="1" t="s">
        <v>229</v>
      </c>
      <c r="D4" s="1" t="s">
        <v>222</v>
      </c>
      <c r="E4" s="1" t="s">
        <v>230</v>
      </c>
      <c r="F4" s="1" t="s">
        <v>224</v>
      </c>
      <c r="G4" s="1" t="s">
        <v>225</v>
      </c>
      <c r="H4" s="1" t="s">
        <v>209</v>
      </c>
      <c r="I4" s="1" t="s">
        <v>226</v>
      </c>
      <c r="J4" s="1" t="s">
        <v>211</v>
      </c>
      <c r="K4" s="1" t="s">
        <v>226</v>
      </c>
      <c r="L4" s="1" t="s">
        <v>226</v>
      </c>
      <c r="M4" s="1" t="s">
        <v>212</v>
      </c>
      <c r="N4" s="1" t="s">
        <v>212</v>
      </c>
      <c r="O4" s="1" t="s">
        <v>213</v>
      </c>
      <c r="P4" s="1" t="s">
        <v>214</v>
      </c>
      <c r="Q4" s="1" t="s">
        <v>215</v>
      </c>
      <c r="R4" s="1" t="s">
        <v>231</v>
      </c>
      <c r="S4" s="1" t="s">
        <v>217</v>
      </c>
      <c r="T4" s="1" t="s">
        <v>218</v>
      </c>
      <c r="U4" s="1" t="s">
        <v>219</v>
      </c>
      <c r="V4" s="1" t="s">
        <v>220</v>
      </c>
    </row>
    <row r="5" s="1" customFormat="1" spans="1:22">
      <c r="A5" s="3">
        <v>999226623837155</v>
      </c>
      <c r="B5" s="1" t="s">
        <v>232</v>
      </c>
      <c r="C5" s="1" t="s">
        <v>233</v>
      </c>
      <c r="D5" s="1" t="s">
        <v>234</v>
      </c>
      <c r="E5" s="1" t="s">
        <v>235</v>
      </c>
      <c r="F5" s="1" t="s">
        <v>236</v>
      </c>
      <c r="G5" s="1" t="s">
        <v>225</v>
      </c>
      <c r="H5" s="1" t="s">
        <v>209</v>
      </c>
      <c r="I5" s="1" t="s">
        <v>237</v>
      </c>
      <c r="J5" s="1" t="s">
        <v>211</v>
      </c>
      <c r="K5" s="1" t="s">
        <v>237</v>
      </c>
      <c r="L5" s="1" t="s">
        <v>237</v>
      </c>
      <c r="M5" s="1" t="s">
        <v>212</v>
      </c>
      <c r="N5" s="1" t="s">
        <v>212</v>
      </c>
      <c r="O5" s="1" t="s">
        <v>213</v>
      </c>
      <c r="P5" s="1" t="s">
        <v>214</v>
      </c>
      <c r="Q5" s="1" t="s">
        <v>215</v>
      </c>
      <c r="R5" s="1" t="s">
        <v>238</v>
      </c>
      <c r="S5" s="1" t="s">
        <v>217</v>
      </c>
      <c r="T5" s="1" t="s">
        <v>218</v>
      </c>
      <c r="U5" s="1" t="s">
        <v>219</v>
      </c>
      <c r="V5" s="1" t="s">
        <v>220</v>
      </c>
    </row>
    <row r="6" s="1" customFormat="1" spans="1:22">
      <c r="A6" s="3">
        <v>999226597395985</v>
      </c>
      <c r="B6" s="1" t="s">
        <v>239</v>
      </c>
      <c r="C6" s="1" t="s">
        <v>240</v>
      </c>
      <c r="D6" s="1" t="s">
        <v>241</v>
      </c>
      <c r="E6" s="1" t="s">
        <v>242</v>
      </c>
      <c r="F6" s="1" t="s">
        <v>224</v>
      </c>
      <c r="G6" s="1" t="s">
        <v>225</v>
      </c>
      <c r="H6" s="1" t="s">
        <v>209</v>
      </c>
      <c r="I6" s="1" t="s">
        <v>243</v>
      </c>
      <c r="J6" s="1" t="s">
        <v>211</v>
      </c>
      <c r="K6" s="1" t="s">
        <v>243</v>
      </c>
      <c r="L6" s="1" t="s">
        <v>243</v>
      </c>
      <c r="M6" s="1" t="s">
        <v>212</v>
      </c>
      <c r="N6" s="1" t="s">
        <v>212</v>
      </c>
      <c r="O6" s="1" t="s">
        <v>213</v>
      </c>
      <c r="P6" s="1" t="s">
        <v>214</v>
      </c>
      <c r="Q6" s="1" t="s">
        <v>215</v>
      </c>
      <c r="R6" s="1" t="s">
        <v>244</v>
      </c>
      <c r="S6" s="1" t="s">
        <v>217</v>
      </c>
      <c r="T6" s="1" t="s">
        <v>218</v>
      </c>
      <c r="U6" s="1" t="s">
        <v>219</v>
      </c>
      <c r="V6" s="1" t="s">
        <v>220</v>
      </c>
    </row>
    <row r="7" s="1" customFormat="1" spans="1:22">
      <c r="A7" s="3">
        <v>999226365760929</v>
      </c>
      <c r="B7" s="1" t="s">
        <v>245</v>
      </c>
      <c r="C7" s="1" t="s">
        <v>246</v>
      </c>
      <c r="D7" s="1" t="s">
        <v>241</v>
      </c>
      <c r="E7" s="1" t="s">
        <v>247</v>
      </c>
      <c r="F7" s="1" t="s">
        <v>207</v>
      </c>
      <c r="G7" s="1" t="s">
        <v>225</v>
      </c>
      <c r="H7" s="1" t="s">
        <v>209</v>
      </c>
      <c r="I7" s="1" t="s">
        <v>248</v>
      </c>
      <c r="J7" s="1" t="s">
        <v>211</v>
      </c>
      <c r="K7" s="1" t="s">
        <v>248</v>
      </c>
      <c r="L7" s="1" t="s">
        <v>248</v>
      </c>
      <c r="M7" s="1" t="s">
        <v>212</v>
      </c>
      <c r="N7" s="1" t="s">
        <v>212</v>
      </c>
      <c r="O7" s="1" t="s">
        <v>213</v>
      </c>
      <c r="P7" s="1" t="s">
        <v>214</v>
      </c>
      <c r="Q7" s="1" t="s">
        <v>215</v>
      </c>
      <c r="R7" s="1" t="s">
        <v>249</v>
      </c>
      <c r="S7" s="1" t="s">
        <v>217</v>
      </c>
      <c r="T7" s="1" t="s">
        <v>218</v>
      </c>
      <c r="U7" s="1" t="s">
        <v>219</v>
      </c>
      <c r="V7" s="1" t="s">
        <v>220</v>
      </c>
    </row>
    <row r="8" s="1" customFormat="1" spans="1:22">
      <c r="A8" s="3">
        <v>999226345824337</v>
      </c>
      <c r="B8" s="1" t="s">
        <v>250</v>
      </c>
      <c r="C8" s="1" t="s">
        <v>251</v>
      </c>
      <c r="D8" s="1" t="s">
        <v>241</v>
      </c>
      <c r="E8" s="1" t="s">
        <v>252</v>
      </c>
      <c r="F8" s="1" t="s">
        <v>224</v>
      </c>
      <c r="G8" s="1" t="s">
        <v>225</v>
      </c>
      <c r="H8" s="1" t="s">
        <v>209</v>
      </c>
      <c r="I8" s="1" t="s">
        <v>253</v>
      </c>
      <c r="J8" s="1" t="s">
        <v>211</v>
      </c>
      <c r="K8" s="1" t="s">
        <v>253</v>
      </c>
      <c r="L8" s="1" t="s">
        <v>253</v>
      </c>
      <c r="M8" s="1" t="s">
        <v>212</v>
      </c>
      <c r="N8" s="1" t="s">
        <v>212</v>
      </c>
      <c r="O8" s="1" t="s">
        <v>213</v>
      </c>
      <c r="P8" s="1" t="s">
        <v>214</v>
      </c>
      <c r="Q8" s="1" t="s">
        <v>215</v>
      </c>
      <c r="R8" s="1" t="s">
        <v>254</v>
      </c>
      <c r="S8" s="1" t="s">
        <v>217</v>
      </c>
      <c r="T8" s="1" t="s">
        <v>218</v>
      </c>
      <c r="U8" s="1" t="s">
        <v>219</v>
      </c>
      <c r="V8" s="1" t="s">
        <v>220</v>
      </c>
    </row>
    <row r="9" s="1" customFormat="1" spans="1:22">
      <c r="A9" s="3">
        <v>999226216095412</v>
      </c>
      <c r="B9" s="1" t="s">
        <v>255</v>
      </c>
      <c r="C9" s="1" t="s">
        <v>256</v>
      </c>
      <c r="D9" s="1" t="s">
        <v>241</v>
      </c>
      <c r="E9" s="1" t="s">
        <v>257</v>
      </c>
      <c r="F9" s="1" t="s">
        <v>224</v>
      </c>
      <c r="G9" s="1" t="s">
        <v>208</v>
      </c>
      <c r="H9" s="1" t="s">
        <v>209</v>
      </c>
      <c r="I9" s="1" t="s">
        <v>258</v>
      </c>
      <c r="J9" s="1" t="s">
        <v>211</v>
      </c>
      <c r="K9" s="1" t="s">
        <v>258</v>
      </c>
      <c r="L9" s="1" t="s">
        <v>258</v>
      </c>
      <c r="M9" s="1" t="s">
        <v>212</v>
      </c>
      <c r="N9" s="1" t="s">
        <v>212</v>
      </c>
      <c r="O9" s="1" t="s">
        <v>213</v>
      </c>
      <c r="P9" s="1" t="s">
        <v>214</v>
      </c>
      <c r="Q9" s="1" t="s">
        <v>215</v>
      </c>
      <c r="R9" s="1" t="s">
        <v>259</v>
      </c>
      <c r="S9" s="1" t="s">
        <v>217</v>
      </c>
      <c r="T9" s="1" t="s">
        <v>218</v>
      </c>
      <c r="U9" s="1" t="s">
        <v>219</v>
      </c>
      <c r="V9" s="1" t="s">
        <v>220</v>
      </c>
    </row>
    <row r="10" s="1" customFormat="1" spans="1:22">
      <c r="A10" s="3">
        <v>999226146639228</v>
      </c>
      <c r="B10" s="1" t="s">
        <v>260</v>
      </c>
      <c r="C10" s="1" t="s">
        <v>261</v>
      </c>
      <c r="D10" s="1" t="s">
        <v>241</v>
      </c>
      <c r="E10" s="1" t="s">
        <v>262</v>
      </c>
      <c r="F10" s="1" t="s">
        <v>224</v>
      </c>
      <c r="G10" s="1" t="s">
        <v>208</v>
      </c>
      <c r="H10" s="1" t="s">
        <v>209</v>
      </c>
      <c r="I10" s="1" t="s">
        <v>258</v>
      </c>
      <c r="J10" s="1" t="s">
        <v>211</v>
      </c>
      <c r="K10" s="1" t="s">
        <v>258</v>
      </c>
      <c r="L10" s="1" t="s">
        <v>258</v>
      </c>
      <c r="M10" s="1" t="s">
        <v>212</v>
      </c>
      <c r="N10" s="1" t="s">
        <v>212</v>
      </c>
      <c r="O10" s="1" t="s">
        <v>213</v>
      </c>
      <c r="P10" s="1" t="s">
        <v>214</v>
      </c>
      <c r="Q10" s="1" t="s">
        <v>215</v>
      </c>
      <c r="R10" s="1" t="s">
        <v>263</v>
      </c>
      <c r="S10" s="1" t="s">
        <v>217</v>
      </c>
      <c r="T10" s="1" t="s">
        <v>218</v>
      </c>
      <c r="U10" s="1" t="s">
        <v>219</v>
      </c>
      <c r="V10" s="1" t="s">
        <v>220</v>
      </c>
    </row>
    <row r="11" s="1" customFormat="1" spans="1:22">
      <c r="A11" s="3">
        <v>999225975228364</v>
      </c>
      <c r="B11" s="1" t="s">
        <v>264</v>
      </c>
      <c r="C11" s="1" t="s">
        <v>265</v>
      </c>
      <c r="D11" s="1" t="s">
        <v>205</v>
      </c>
      <c r="E11" s="1" t="s">
        <v>266</v>
      </c>
      <c r="F11" s="1" t="s">
        <v>207</v>
      </c>
      <c r="G11" s="1" t="s">
        <v>208</v>
      </c>
      <c r="H11" s="1" t="s">
        <v>209</v>
      </c>
      <c r="I11" s="1" t="s">
        <v>267</v>
      </c>
      <c r="J11" s="1" t="s">
        <v>211</v>
      </c>
      <c r="K11" s="1" t="s">
        <v>267</v>
      </c>
      <c r="L11" s="1" t="s">
        <v>267</v>
      </c>
      <c r="M11" s="1" t="s">
        <v>212</v>
      </c>
      <c r="N11" s="1" t="s">
        <v>212</v>
      </c>
      <c r="O11" s="1" t="s">
        <v>213</v>
      </c>
      <c r="P11" s="1" t="s">
        <v>214</v>
      </c>
      <c r="Q11" s="1" t="s">
        <v>215</v>
      </c>
      <c r="R11" s="1" t="s">
        <v>268</v>
      </c>
      <c r="S11" s="1" t="s">
        <v>217</v>
      </c>
      <c r="T11" s="1" t="s">
        <v>218</v>
      </c>
      <c r="U11" s="1" t="s">
        <v>219</v>
      </c>
      <c r="V11" s="1" t="s">
        <v>220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2023-10-16T01:57:30Z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