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<sst xmlns="http://schemas.openxmlformats.org/spreadsheetml/2006/main" count="145" uniqueCount="94">
  <si>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</si>
  <si>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</si>
  <si>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</si>
  <si>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</si>
  <si>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</si>
  <si>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</si>
  <si>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</si>
  <si>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</si>
  <si>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</si>
  <si>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</si>
  <si>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</si>
  <si>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</si>
  <si>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</si>
  <si>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</si>
  <si>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</si>
  <si>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</si>
  <si>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</si>
  <si>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</si>
  <si>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</si>
  <si>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</si>
  <si>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</si>
  <si>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</si>
  <si>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</si>
  <si>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</si>
  <si>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</si>
  <si>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999226747084392	</t>
  </si>
  <si>
    <t>Ctrip</t>
  </si>
  <si>
    <t>正常</t>
  </si>
  <si>
    <t>[洪湖]城市便捷酒店(洪湖大道店)(92490812)</t>
  </si>
  <si>
    <t>高级大床房&lt;至多8间&gt;&lt;2人入住&gt;</t>
  </si>
  <si>
    <t>CNY</t>
  </si>
  <si>
    <t>吴炼</t>
  </si>
  <si>
    <t>CA13744231019CNY</t>
  </si>
  <si>
    <t>未提现</t>
  </si>
  <si>
    <t>携程开票</t>
  </si>
  <si>
    <t xml:space="preserve">3915167	</t>
  </si>
  <si>
    <t xml:space="preserve">	</t>
  </si>
  <si>
    <t>取消</t>
  </si>
  <si>
    <t xml:space="preserve">999227098313413	</t>
  </si>
  <si>
    <t>[西昌]7天优品(西昌火把广场邛海湿地公园店)(92484250)</t>
  </si>
  <si>
    <t>优品大床房&lt;至多8间&gt;&lt;2人入住&gt;</t>
  </si>
  <si>
    <t>余江浩</t>
  </si>
  <si>
    <t xml:space="preserve">4000686	</t>
  </si>
  <si>
    <t xml:space="preserve">3325771	</t>
  </si>
  <si>
    <t xml:space="preserve">999227178861341	</t>
  </si>
  <si>
    <t>[广州]广东胜利宾馆 (沙面岛店)(80243484)</t>
  </si>
  <si>
    <t>高级双床房&lt;至多8间&gt;&lt;2人入住&gt;</t>
  </si>
  <si>
    <t>梁瑜,牟琳</t>
  </si>
  <si>
    <t xml:space="preserve">4013825	</t>
  </si>
  <si>
    <t>，</t>
  </si>
  <si>
    <t>1906 CNY</t>
  </si>
  <si>
    <t>A231019092238481</t>
  </si>
  <si>
    <t>总计：1906元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</si>
  <si>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</si>
  <si>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</si>
  <si>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</si>
  <si>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</si>
  <si>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</si>
  <si>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</si>
  <si>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</si>
  <si>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</si>
  <si>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</si>
  <si>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</si>
  <si>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</si>
  <si>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</si>
  <si>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</si>
  <si>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</si>
  <si>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</si>
  <si>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</si>
  <si>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</si>
  <si>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</si>
  <si>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</si>
  <si>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2023-10-02</t>
  </si>
  <si>
    <t>4013825</t>
  </si>
  <si>
    <t>广东胜利宾馆</t>
  </si>
  <si>
    <t>2023-10-03</t>
  </si>
  <si>
    <t>2023-10-04</t>
  </si>
  <si>
    <t>退房日月结</t>
  </si>
  <si>
    <t>1348.00</t>
  </si>
  <si>
    <t>RMB</t>
  </si>
  <si>
    <t>0</t>
  </si>
  <si>
    <t>0.00</t>
  </si>
  <si>
    <t>携程汇登国内直连</t>
  </si>
  <si>
    <t>01.011264</t>
  </si>
  <si>
    <t>2023-10-02 19:42:31</t>
  </si>
  <si>
    <t>否</t>
  </si>
  <si>
    <t>广州汇登信息科技有限公司</t>
  </si>
  <si>
    <t>直连</t>
  </si>
  <si>
    <t>中国</t>
  </si>
  <si>
    <t>2023-09-29</t>
  </si>
  <si>
    <t>4000686</t>
  </si>
  <si>
    <t>7天优品(西昌火把广场邛海湿地公园店)</t>
  </si>
  <si>
    <t>558.00</t>
  </si>
  <si>
    <t>2023-09-29 12:50:38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</si>
</sst>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45201</v>
      </c>
      <c r="G2" s="6">
        <v>45203</v>
      </c>
      <c r="H2" s="4">
        <v>1</v>
      </c>
      <c r="I2" s="4">
        <v>2</v>
      </c>
      <c r="J2" s="4">
        <v>2</v>
      </c>
      <c r="K2" s="4" t="s">
        <v>30</v>
      </c>
      <c r="L2" s="4">
        <v>291</v>
      </c>
      <c r="M2" s="4">
        <v>291</v>
      </c>
      <c r="N2" s="4" t="s">
        <v>31</v>
      </c>
      <c r="O2" s="4" t="s">
        <v>32</v>
      </c>
      <c r="P2" s="4" t="s">
        <v>33</v>
      </c>
      <c r="Q2" s="4">
        <v>0</v>
      </c>
      <c r="R2" s="7">
        <v>45180</v>
      </c>
      <c r="S2" s="6">
        <v>45218</v>
      </c>
      <c r="T2" s="4" t="s">
        <v>34</v>
      </c>
      <c r="U2" s="4">
        <v>291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45201</v>
      </c>
      <c r="G3" s="6">
        <v>45203</v>
      </c>
      <c r="H3" s="4">
        <v>1</v>
      </c>
      <c r="I3" s="4">
        <v>2</v>
      </c>
      <c r="J3" s="4">
        <v>2</v>
      </c>
      <c r="K3" s="4" t="s">
        <v>30</v>
      </c>
      <c r="L3" s="4">
        <v>-291</v>
      </c>
      <c r="M3" s="4">
        <v>-291</v>
      </c>
      <c r="N3" s="4" t="s">
        <v>31</v>
      </c>
      <c r="O3" s="4" t="s">
        <v>32</v>
      </c>
      <c r="P3" s="4" t="s">
        <v>33</v>
      </c>
      <c r="Q3" s="4">
        <v>0</v>
      </c>
      <c r="R3" s="7">
        <v>45180</v>
      </c>
      <c r="S3" s="6">
        <v>45218</v>
      </c>
      <c r="T3" s="4" t="s">
        <v>34</v>
      </c>
      <c r="U3" s="4">
        <v>-291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45201</v>
      </c>
      <c r="G4" s="6">
        <v>45203</v>
      </c>
      <c r="H4" s="4">
        <v>1</v>
      </c>
      <c r="I4" s="4">
        <v>2</v>
      </c>
      <c r="J4" s="4">
        <v>2</v>
      </c>
      <c r="K4" s="4" t="s">
        <v>30</v>
      </c>
      <c r="L4" s="4">
        <v>558</v>
      </c>
      <c r="M4" s="4">
        <v>558</v>
      </c>
      <c r="N4" s="4" t="s">
        <v>41</v>
      </c>
      <c r="O4" s="4" t="s">
        <v>32</v>
      </c>
      <c r="P4" s="4" t="s">
        <v>33</v>
      </c>
      <c r="Q4" s="4">
        <v>0</v>
      </c>
      <c r="R4" s="7">
        <v>45198</v>
      </c>
      <c r="S4" s="6">
        <v>45218</v>
      </c>
      <c r="T4" s="4" t="s">
        <v>34</v>
      </c>
      <c r="U4" s="4">
        <v>558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45202</v>
      </c>
      <c r="G5" s="6">
        <v>45203</v>
      </c>
      <c r="H5" s="4">
        <v>2</v>
      </c>
      <c r="I5" s="4">
        <v>1</v>
      </c>
      <c r="J5" s="4">
        <v>2</v>
      </c>
      <c r="K5" s="4" t="s">
        <v>30</v>
      </c>
      <c r="L5" s="4">
        <v>1348</v>
      </c>
      <c r="M5" s="4">
        <v>1348</v>
      </c>
      <c r="N5" s="4" t="s">
        <v>47</v>
      </c>
      <c r="O5" s="4" t="s">
        <v>32</v>
      </c>
      <c r="P5" s="4" t="s">
        <v>33</v>
      </c>
      <c r="Q5" s="4">
        <v>0</v>
      </c>
      <c r="R5" s="7">
        <v>45201.0000115741</v>
      </c>
      <c r="S5" s="6">
        <v>45218</v>
      </c>
      <c r="T5" s="4" t="s">
        <v>34</v>
      </c>
      <c r="U5" s="4">
        <v>1348</v>
      </c>
      <c r="V5" s="4">
        <v>0</v>
      </c>
      <c r="W5" s="4">
        <v>0</v>
      </c>
      <c r="X5" s="4" t="s">
        <v>48</v>
      </c>
      <c r="Y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A12" sqref="A12:A13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hidden="1" spans="1:9">
      <c r="A2" s="5">
        <v>999226747084392</v>
      </c>
      <c r="B2" s="6">
        <v>45201</v>
      </c>
      <c r="C2" s="6">
        <v>45203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999227098313413</v>
      </c>
      <c r="B3" s="6">
        <v>45201</v>
      </c>
      <c r="C3" s="6">
        <v>45203</v>
      </c>
      <c r="D3" s="4">
        <v>558</v>
      </c>
      <c r="E3" s="4" t="str">
        <f>VLOOKUP(A3,HOP!A:L,12,0)</f>
        <v>558.00</v>
      </c>
      <c r="F3" s="4" t="str">
        <f>VLOOKUP(A3,HOP!A:C,3,0)</f>
        <v>4000686</v>
      </c>
      <c r="G3" s="4">
        <f>D3-E3</f>
        <v>0</v>
      </c>
      <c r="H3" s="4" t="str">
        <f>$H$1&amp;F3</f>
        <v>，4000686</v>
      </c>
      <c r="I3" s="4" t="str">
        <f>VLOOKUP(A3,HOP!A:U,21,0)</f>
        <v>直连</v>
      </c>
    </row>
    <row r="4" s="4" customFormat="1" spans="1:9">
      <c r="A4" s="5">
        <v>999227178861341</v>
      </c>
      <c r="B4" s="6">
        <v>45202</v>
      </c>
      <c r="C4" s="6">
        <v>45203</v>
      </c>
      <c r="D4" s="4">
        <v>1348</v>
      </c>
      <c r="E4" s="4" t="str">
        <f>VLOOKUP(A4,HOP!A:L,12,0)</f>
        <v>1348.00</v>
      </c>
      <c r="F4" s="4" t="str">
        <f>VLOOKUP(A4,HOP!A:C,3,0)</f>
        <v>4013825</v>
      </c>
      <c r="G4" s="4">
        <f>D4-E4</f>
        <v>0</v>
      </c>
      <c r="H4" s="4" t="str">
        <f>$H$1&amp;F4</f>
        <v>，4013825</v>
      </c>
      <c r="I4" s="4" t="str">
        <f>VLOOKUP(A4,HOP!A:U,21,0)</f>
        <v>直连</v>
      </c>
    </row>
    <row r="6" spans="4:4">
      <c r="D6" s="4">
        <f>SUM(D2:D5)</f>
        <v>1906</v>
      </c>
    </row>
    <row r="8" spans="4:4">
      <c r="D8" s="4" t="s">
        <v>50</v>
      </c>
    </row>
    <row r="12" spans="1:1">
      <c r="A12" s="4" t="s">
        <v>51</v>
      </c>
    </row>
    <row r="13" spans="1:1">
      <c r="A13" s="4" t="s">
        <v>52</v>
      </c>
    </row>
  </sheetData>
  <autoFilter ref="A1:XFD8">
    <filterColumn colId="3">
      <filters blank="1">
        <filter val="1906"/>
        <filter val="558"/>
        <filter val="1348"/>
        <filter val="1906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  <c r="U1" s="2" t="s">
        <v>70</v>
      </c>
      <c r="V1" s="2" t="s">
        <v>71</v>
      </c>
    </row>
    <row r="2" s="1" customFormat="1" spans="1:22">
      <c r="A2" s="3">
        <v>999227178861341</v>
      </c>
      <c r="B2" s="1" t="s">
        <v>72</v>
      </c>
      <c r="C2" s="1" t="s">
        <v>73</v>
      </c>
      <c r="D2" s="1" t="s">
        <v>74</v>
      </c>
      <c r="E2" s="1" t="s">
        <v>47</v>
      </c>
      <c r="F2" s="1" t="s">
        <v>75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  <c r="V2" s="1" t="s">
        <v>88</v>
      </c>
    </row>
    <row r="3" s="1" customFormat="1" spans="1:22">
      <c r="A3" s="3">
        <v>999227098313413</v>
      </c>
      <c r="B3" s="1" t="s">
        <v>89</v>
      </c>
      <c r="C3" s="1" t="s">
        <v>90</v>
      </c>
      <c r="D3" s="1" t="s">
        <v>91</v>
      </c>
      <c r="E3" s="1" t="s">
        <v>41</v>
      </c>
      <c r="F3" s="1" t="s">
        <v>72</v>
      </c>
      <c r="G3" s="1" t="s">
        <v>76</v>
      </c>
      <c r="H3" s="1" t="s">
        <v>77</v>
      </c>
      <c r="I3" s="1" t="s">
        <v>92</v>
      </c>
      <c r="J3" s="1" t="s">
        <v>79</v>
      </c>
      <c r="K3" s="1" t="s">
        <v>92</v>
      </c>
      <c r="L3" s="1" t="s">
        <v>92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93</v>
      </c>
      <c r="S3" s="1" t="s">
        <v>85</v>
      </c>
      <c r="T3" s="1" t="s">
        <v>86</v>
      </c>
      <c r="U3" s="1" t="s">
        <v>87</v>
      </c>
      <c r="V3" s="1" t="s">
        <v>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2023-10-19T01:23:46Z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