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<sst xmlns="http://schemas.openxmlformats.org/spreadsheetml/2006/main" count="178" uniqueCount="114">
  <si>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</si>
  <si>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</si>
  <si>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</si>
  <si>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</si>
  <si>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</si>
  <si>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</si>
  <si>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</si>
  <si>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</si>
  <si>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</si>
  <si>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</si>
  <si>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</si>
  <si>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</si>
  <si>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</si>
  <si>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</si>
  <si>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</si>
  <si>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</si>
  <si>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</si>
  <si>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</si>
  <si>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</si>
  <si>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</si>
  <si>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</si>
  <si>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</si>
  <si>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</si>
  <si>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</si>
  <si>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</si>
  <si>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999226356980871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</si>
  <si>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</si>
  <si>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</si>
  <si>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</si>
  <si>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</si>
  <si>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</si>
  <si>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ZHANG/GENFA,JIANG/JIADE</t>
  </si>
  <si>
    <t>CA363231026CNY</t>
  </si>
  <si>
    <t>未提现</t>
  </si>
  <si>
    <t>携程开票</t>
  </si>
  <si>
    <t xml:space="preserve">3840860	</t>
  </si>
  <si>
    <t xml:space="preserve">	</t>
  </si>
  <si>
    <t xml:space="preserve">999226495591249	</t>
  </si>
  <si>
    <t>[香港]香港都会海逸酒店(Harbour Plaza Metropolis)(5347164)</t>
  </si>
  <si>
    <t>高级房(至少提前7天预订)(至少连住2晚及以上)&lt;双人入住&gt;&lt;内宾&gt;&lt;无早&gt;</t>
  </si>
  <si>
    <t>LIU/GUANGDONG,DENG/XUE</t>
  </si>
  <si>
    <t xml:space="preserve">3858350	</t>
  </si>
  <si>
    <t xml:space="preserve">6288045	</t>
  </si>
  <si>
    <t xml:space="preserve">999227259904879	</t>
  </si>
  <si>
    <t>[梅州]梅州白天鹅迎宾馆(100697959)</t>
  </si>
  <si>
    <t>商务城景大床房&lt;超值特惠&gt;&lt;双人入住&gt;&lt;日历房套餐高价值&gt;&lt;单早&gt;&lt;新酒店礼盒&gt;</t>
  </si>
  <si>
    <t>张焯民</t>
  </si>
  <si>
    <t xml:space="preserve">999227289950075	</t>
  </si>
  <si>
    <t>商务江景双床房&lt;特惠促销&gt;&lt;双人入住&gt;&lt;双早&gt;&lt;日历房套餐高价值&gt;&lt;新酒店礼盒&gt;</t>
  </si>
  <si>
    <t>戴勇明,林焰,黄晓华</t>
  </si>
  <si>
    <t xml:space="preserve">999227289962857	</t>
  </si>
  <si>
    <t>商务江景双床房&lt;超值特惠&gt;&lt;双人入住&gt;&lt;日历房套餐高价值&gt;&lt;单早&gt;&lt;新酒店礼盒&gt;</t>
  </si>
  <si>
    <t>郭成锋</t>
  </si>
  <si>
    <t xml:space="preserve">999227323429833	</t>
  </si>
  <si>
    <t>[梅州]梅州昌盛豪生大酒店(45834822)</t>
  </si>
  <si>
    <t>柚见汝——非遗大床房&lt;超值特惠&gt;&lt;双人入住&gt;&lt;双早&gt;&lt;新酒店礼盒&gt;</t>
  </si>
  <si>
    <t>巫亮禄</t>
  </si>
  <si>
    <t>，</t>
  </si>
  <si>
    <t>999227259904879</t>
  </si>
  <si>
    <t>202310061257410076</t>
  </si>
  <si>
    <t>999227289950075</t>
  </si>
  <si>
    <t>202310071950300077</t>
  </si>
  <si>
    <t>999227289962857</t>
  </si>
  <si>
    <t>202310071948250077</t>
  </si>
  <si>
    <t>999227323429833</t>
  </si>
  <si>
    <t>202310101316130076</t>
  </si>
  <si>
    <t>A231026091450481</t>
  </si>
  <si>
    <t>房集：i231026091223 3581.1元</t>
  </si>
  <si>
    <t>CNY / HKD 当前参考汇率: 1.066860124</t>
  </si>
  <si>
    <t>总计：8428.1 CNY/
8991.6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</si>
  <si>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</si>
  <si>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</si>
  <si>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</si>
  <si>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</si>
  <si>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</si>
  <si>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</si>
  <si>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</si>
  <si>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</si>
  <si>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</si>
  <si>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</si>
  <si>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</si>
  <si>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</si>
  <si>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</si>
  <si>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</si>
  <si>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</si>
  <si>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</si>
  <si>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</si>
  <si>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</si>
  <si>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</si>
  <si>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2023-08-30</t>
  </si>
  <si>
    <t>3858350</t>
  </si>
  <si>
    <t>香港都会海逸酒店</t>
  </si>
  <si>
    <t>LIU GUANGDONG,DENG XUE</t>
  </si>
  <si>
    <t>2023-10-09</t>
  </si>
  <si>
    <t>2023-10-11</t>
  </si>
  <si>
    <t>退房日周结</t>
  </si>
  <si>
    <t>1664.00</t>
  </si>
  <si>
    <t>RMB</t>
  </si>
  <si>
    <t>0</t>
  </si>
  <si>
    <t>0.00</t>
  </si>
  <si>
    <t>携程国内直连(DD)</t>
  </si>
  <si>
    <t>01.011249</t>
  </si>
  <si>
    <t>2023-08-30 17:10:39</t>
  </si>
  <si>
    <t>否</t>
  </si>
  <si>
    <t>汇智国际旅游发展有限公司</t>
  </si>
  <si>
    <t>直连</t>
  </si>
  <si>
    <t>中国</t>
  </si>
  <si>
    <t>2023-08-26</t>
  </si>
  <si>
    <t>3840860</t>
  </si>
  <si>
    <t>香港九龙海逸君绰酒店</t>
  </si>
  <si>
    <t>ZHANG GENFA,JIANG JIADE</t>
  </si>
  <si>
    <t>2023-10-08</t>
  </si>
  <si>
    <t>3183.00</t>
  </si>
  <si>
    <t>2023-08-28 16:09:04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</si>
</sst>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19050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774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45207</v>
      </c>
      <c r="G2" s="6">
        <v>45210</v>
      </c>
      <c r="H2" s="4">
        <v>1</v>
      </c>
      <c r="I2" s="4">
        <v>3</v>
      </c>
      <c r="J2" s="4">
        <v>3</v>
      </c>
      <c r="K2" s="4" t="s">
        <v>30</v>
      </c>
      <c r="L2" s="4">
        <v>3183</v>
      </c>
      <c r="M2" s="4">
        <v>3183</v>
      </c>
      <c r="N2" s="4" t="s">
        <v>31</v>
      </c>
      <c r="O2" s="4" t="s">
        <v>32</v>
      </c>
      <c r="P2" s="4" t="s">
        <v>33</v>
      </c>
      <c r="Q2" s="4">
        <v>0</v>
      </c>
      <c r="R2" s="8">
        <v>45164.0000115741</v>
      </c>
      <c r="S2" s="6">
        <v>45225</v>
      </c>
      <c r="T2" s="4" t="s">
        <v>34</v>
      </c>
      <c r="U2" s="4">
        <v>3183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45208</v>
      </c>
      <c r="G3" s="6">
        <v>45210</v>
      </c>
      <c r="H3" s="4">
        <v>1</v>
      </c>
      <c r="I3" s="4">
        <v>2</v>
      </c>
      <c r="J3" s="4">
        <v>2</v>
      </c>
      <c r="K3" s="4" t="s">
        <v>30</v>
      </c>
      <c r="L3" s="4">
        <v>1664</v>
      </c>
      <c r="M3" s="4">
        <v>1664</v>
      </c>
      <c r="N3" s="4" t="s">
        <v>40</v>
      </c>
      <c r="O3" s="4" t="s">
        <v>32</v>
      </c>
      <c r="P3" s="4" t="s">
        <v>33</v>
      </c>
      <c r="Q3" s="4">
        <v>0</v>
      </c>
      <c r="R3" s="8">
        <v>45168.0000115741</v>
      </c>
      <c r="S3" s="6">
        <v>45225</v>
      </c>
      <c r="T3" s="4" t="s">
        <v>34</v>
      </c>
      <c r="U3" s="4">
        <v>1664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45208</v>
      </c>
      <c r="G4" s="6">
        <v>45210</v>
      </c>
      <c r="H4" s="4">
        <v>1</v>
      </c>
      <c r="I4" s="4">
        <v>2</v>
      </c>
      <c r="J4" s="4">
        <v>2</v>
      </c>
      <c r="K4" s="4" t="s">
        <v>30</v>
      </c>
      <c r="L4" s="4">
        <v>588</v>
      </c>
      <c r="M4" s="4">
        <v>588</v>
      </c>
      <c r="N4" s="4" t="s">
        <v>46</v>
      </c>
      <c r="O4" s="4" t="s">
        <v>32</v>
      </c>
      <c r="P4" s="4" t="s">
        <v>33</v>
      </c>
      <c r="Q4" s="4">
        <v>0</v>
      </c>
      <c r="R4" s="8">
        <v>45205</v>
      </c>
      <c r="S4" s="6">
        <v>45225</v>
      </c>
      <c r="T4" s="4" t="s">
        <v>34</v>
      </c>
      <c r="U4" s="4">
        <v>588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44</v>
      </c>
      <c r="E5" s="4" t="s">
        <v>48</v>
      </c>
      <c r="F5" s="6">
        <v>45208</v>
      </c>
      <c r="G5" s="6">
        <v>45210</v>
      </c>
      <c r="H5" s="4">
        <v>3</v>
      </c>
      <c r="I5" s="4">
        <v>2</v>
      </c>
      <c r="J5" s="4">
        <v>6</v>
      </c>
      <c r="K5" s="4" t="s">
        <v>30</v>
      </c>
      <c r="L5" s="4">
        <v>1962</v>
      </c>
      <c r="M5" s="4">
        <v>1962</v>
      </c>
      <c r="N5" s="4" t="s">
        <v>49</v>
      </c>
      <c r="O5" s="4" t="s">
        <v>32</v>
      </c>
      <c r="P5" s="4" t="s">
        <v>33</v>
      </c>
      <c r="Q5" s="4">
        <v>0</v>
      </c>
      <c r="R5" s="8">
        <v>45206</v>
      </c>
      <c r="S5" s="6">
        <v>45225</v>
      </c>
      <c r="T5" s="4" t="s">
        <v>34</v>
      </c>
      <c r="U5" s="4">
        <v>1962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44</v>
      </c>
      <c r="E6" s="4" t="s">
        <v>51</v>
      </c>
      <c r="F6" s="6">
        <v>45208</v>
      </c>
      <c r="G6" s="6">
        <v>45210</v>
      </c>
      <c r="H6" s="4">
        <v>1</v>
      </c>
      <c r="I6" s="4">
        <v>2</v>
      </c>
      <c r="J6" s="4">
        <v>2</v>
      </c>
      <c r="K6" s="4" t="s">
        <v>30</v>
      </c>
      <c r="L6" s="4">
        <v>630</v>
      </c>
      <c r="M6" s="4">
        <v>630</v>
      </c>
      <c r="N6" s="4" t="s">
        <v>52</v>
      </c>
      <c r="O6" s="4" t="s">
        <v>32</v>
      </c>
      <c r="P6" s="4" t="s">
        <v>33</v>
      </c>
      <c r="Q6" s="4">
        <v>0</v>
      </c>
      <c r="R6" s="8">
        <v>45206</v>
      </c>
      <c r="S6" s="6">
        <v>45225</v>
      </c>
      <c r="T6" s="4" t="s">
        <v>34</v>
      </c>
      <c r="U6" s="4">
        <v>630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45209</v>
      </c>
      <c r="G7" s="6">
        <v>45210</v>
      </c>
      <c r="H7" s="4">
        <v>1</v>
      </c>
      <c r="I7" s="4">
        <v>1</v>
      </c>
      <c r="J7" s="4">
        <v>1</v>
      </c>
      <c r="K7" s="4" t="s">
        <v>30</v>
      </c>
      <c r="L7" s="4">
        <v>401.1</v>
      </c>
      <c r="M7" s="4">
        <v>401.1</v>
      </c>
      <c r="N7" s="4" t="s">
        <v>56</v>
      </c>
      <c r="O7" s="4" t="s">
        <v>32</v>
      </c>
      <c r="P7" s="4" t="s">
        <v>33</v>
      </c>
      <c r="Q7" s="4">
        <v>0</v>
      </c>
      <c r="R7" s="8">
        <v>45209</v>
      </c>
      <c r="S7" s="6">
        <v>45225</v>
      </c>
      <c r="T7" s="4" t="s">
        <v>34</v>
      </c>
      <c r="U7" s="4">
        <v>401.1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8" sqref="$A18:$XFD26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999226356980871</v>
      </c>
      <c r="B2" s="6">
        <v>45207</v>
      </c>
      <c r="C2" s="6">
        <v>45210</v>
      </c>
      <c r="D2" s="4">
        <v>3183</v>
      </c>
      <c r="E2" s="4" t="str">
        <f>VLOOKUP(A2,HOP!A:L,12,0)</f>
        <v>3183.00</v>
      </c>
      <c r="F2" s="4" t="str">
        <f>VLOOKUP(A2,HOP!A:C,3,0)</f>
        <v>3840860</v>
      </c>
      <c r="G2" s="4">
        <f>D2-E2</f>
        <v>0</v>
      </c>
      <c r="H2" s="4" t="str">
        <f>$H$1&amp;F2</f>
        <v>，3840860</v>
      </c>
      <c r="I2" s="4" t="str">
        <f>VLOOKUP(A2,HOP!A:U,21,0)</f>
        <v>直连</v>
      </c>
    </row>
    <row r="3" s="4" customFormat="1" spans="1:9">
      <c r="A3" s="5">
        <v>999226495591249</v>
      </c>
      <c r="B3" s="6">
        <v>45208</v>
      </c>
      <c r="C3" s="6">
        <v>45210</v>
      </c>
      <c r="D3" s="4">
        <v>1664</v>
      </c>
      <c r="E3" s="4" t="str">
        <f>VLOOKUP(A3,HOP!A:L,12,0)</f>
        <v>1664.00</v>
      </c>
      <c r="F3" s="4" t="str">
        <f>VLOOKUP(A3,HOP!A:C,3,0)</f>
        <v>3858350</v>
      </c>
      <c r="G3" s="4">
        <f>D3-E3</f>
        <v>0</v>
      </c>
      <c r="H3" s="4" t="str">
        <f>$H$1&amp;F3</f>
        <v>，3858350</v>
      </c>
      <c r="I3" s="4" t="str">
        <f>VLOOKUP(A3,HOP!A:U,21,0)</f>
        <v>直连</v>
      </c>
    </row>
    <row r="4" s="4" customFormat="1" spans="1:10">
      <c r="A4" s="9" t="s">
        <v>58</v>
      </c>
      <c r="B4" s="6">
        <v>45208</v>
      </c>
      <c r="C4" s="6">
        <v>45210</v>
      </c>
      <c r="D4" s="4">
        <v>588</v>
      </c>
      <c r="E4" s="4">
        <v>588</v>
      </c>
      <c r="F4" s="10" t="s">
        <v>59</v>
      </c>
      <c r="G4" s="4">
        <f>D4-E4</f>
        <v>0</v>
      </c>
      <c r="H4" s="4" t="str">
        <f>$H$1&amp;F4</f>
        <v>，202310061257410076</v>
      </c>
      <c r="I4" s="4" t="e">
        <f>VLOOKUP(A4,HOP!A:U,21,0)</f>
        <v>#N/A</v>
      </c>
      <c r="J4" s="4">
        <v>10.6</v>
      </c>
    </row>
    <row r="5" s="4" customFormat="1" spans="1:10">
      <c r="A5" s="9" t="s">
        <v>60</v>
      </c>
      <c r="B5" s="6">
        <v>45208</v>
      </c>
      <c r="C5" s="6">
        <v>45210</v>
      </c>
      <c r="D5" s="4">
        <v>1962</v>
      </c>
      <c r="E5" s="4">
        <v>1962</v>
      </c>
      <c r="F5" s="10" t="s">
        <v>61</v>
      </c>
      <c r="G5" s="4">
        <f>D5-E5</f>
        <v>0</v>
      </c>
      <c r="H5" s="4" t="str">
        <f>$H$1&amp;F5</f>
        <v>，202310071950300077</v>
      </c>
      <c r="I5" s="4" t="e">
        <f>VLOOKUP(A5,HOP!A:U,21,0)</f>
        <v>#N/A</v>
      </c>
      <c r="J5" s="4">
        <v>10.7</v>
      </c>
    </row>
    <row r="6" s="4" customFormat="1" spans="1:10">
      <c r="A6" s="9" t="s">
        <v>62</v>
      </c>
      <c r="B6" s="6">
        <v>45208</v>
      </c>
      <c r="C6" s="6">
        <v>45210</v>
      </c>
      <c r="D6" s="4">
        <v>630</v>
      </c>
      <c r="E6" s="4">
        <v>630</v>
      </c>
      <c r="F6" s="10" t="s">
        <v>63</v>
      </c>
      <c r="G6" s="4">
        <f>D6-E6</f>
        <v>0</v>
      </c>
      <c r="H6" s="4" t="str">
        <f>$H$1&amp;F6</f>
        <v>，202310071948250077</v>
      </c>
      <c r="I6" s="4" t="e">
        <f>VLOOKUP(A6,HOP!A:U,21,0)</f>
        <v>#N/A</v>
      </c>
      <c r="J6" s="4">
        <v>10.7</v>
      </c>
    </row>
    <row r="7" s="4" customFormat="1" spans="1:10">
      <c r="A7" s="9" t="s">
        <v>64</v>
      </c>
      <c r="B7" s="6">
        <v>45209</v>
      </c>
      <c r="C7" s="6">
        <v>45210</v>
      </c>
      <c r="D7" s="4">
        <v>401.1</v>
      </c>
      <c r="E7" s="4">
        <v>401.1</v>
      </c>
      <c r="F7" s="10" t="s">
        <v>65</v>
      </c>
      <c r="G7" s="4">
        <f>D7-E7</f>
        <v>0</v>
      </c>
      <c r="H7" s="4" t="str">
        <f>$H$1&amp;F7</f>
        <v>，202310101316130076</v>
      </c>
      <c r="I7" s="4" t="e">
        <f>VLOOKUP(A7,HOP!A:U,21,0)</f>
        <v>#N/A</v>
      </c>
      <c r="J7" s="7">
        <v>10.1</v>
      </c>
    </row>
    <row r="9" spans="4:4">
      <c r="D9" s="4">
        <f>SUM(D2:D8)</f>
        <v>8428.1</v>
      </c>
    </row>
    <row r="13" spans="1:4">
      <c r="A13" s="4" t="s">
        <v>66</v>
      </c>
      <c r="C13" s="4">
        <v>4847</v>
      </c>
      <c r="D13" s="4">
        <v>5171.07</v>
      </c>
    </row>
    <row r="14" spans="1:4">
      <c r="A14" s="4" t="s">
        <v>67</v>
      </c>
      <c r="C14" s="4">
        <v>3581.1</v>
      </c>
      <c r="D14" s="4">
        <v>3820.53</v>
      </c>
    </row>
    <row r="15" spans="1:4">
      <c r="A15" s="4" t="s">
        <v>68</v>
      </c>
      <c r="C15" s="4">
        <f>SUM(C13:C14)</f>
        <v>8428.1</v>
      </c>
      <c r="D15" s="4">
        <f>SUM(D13:D14)</f>
        <v>8991.6</v>
      </c>
    </row>
    <row r="16" spans="1:1">
      <c r="A16" s="4" t="s">
        <v>69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999226495591249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999226356980871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94</v>
      </c>
      <c r="H3" s="1" t="s">
        <v>95</v>
      </c>
      <c r="I3" s="1" t="s">
        <v>112</v>
      </c>
      <c r="J3" s="1" t="s">
        <v>97</v>
      </c>
      <c r="K3" s="1" t="s">
        <v>112</v>
      </c>
      <c r="L3" s="1" t="s">
        <v>112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113</v>
      </c>
      <c r="S3" s="1" t="s">
        <v>103</v>
      </c>
      <c r="T3" s="1" t="s">
        <v>104</v>
      </c>
      <c r="U3" s="1" t="s">
        <v>105</v>
      </c>
      <c r="V3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2023-10-26T01:16:42Z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