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<sst xmlns="http://schemas.openxmlformats.org/spreadsheetml/2006/main" count="292" uniqueCount="139">
  <si>
    <t>去哪儿网酒店预付对账单</t>
  </si>
  <si>
    <t>供应商名称：</t>
  </si>
  <si>
    <t>汇趣住</t>
  </si>
  <si>
    <t>结算周期：</t>
  </si>
  <si>
    <t>2023-10-25至2023-10-26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</si>
  <si>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</si>
  <si>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</si>
  <si>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</si>
  <si>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</si>
  <si>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</si>
  <si>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</si>
  <si>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</si>
  <si>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</si>
  <si>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</si>
  <si>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</si>
  <si>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</si>
  <si>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</si>
  <si>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</si>
  <si>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</si>
  <si>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</si>
  <si>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¥1,268.00</t>
  </si>
  <si>
    <t>¥180.11</t>
  </si>
  <si>
    <t>¥1,087.89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</si>
  <si>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</si>
  <si>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</si>
  <si>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</si>
  <si>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</si>
  <si>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</si>
  <si>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</si>
  <si>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</si>
  <si>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</si>
  <si>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</si>
  <si>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</si>
  <si>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</si>
  <si>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</si>
  <si>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</si>
  <si>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</si>
  <si>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</si>
  <si>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</si>
  <si>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</si>
  <si>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</si>
  <si>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</si>
  <si>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</si>
  <si>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</si>
  <si>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</si>
  <si>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</si>
  <si>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</si>
  <si>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</si>
  <si>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</si>
  <si>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</si>
  <si>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</si>
  <si>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</si>
  <si>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</si>
  <si>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</si>
  <si>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</si>
  <si>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</si>
  <si>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</si>
  <si>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</si>
  <si>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</si>
  <si>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</si>
  <si>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</si>
  <si>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</si>
  <si>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</si>
  <si>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</si>
  <si>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</si>
  <si>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</si>
  <si>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</si>
  <si>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</si>
  <si>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</si>
  <si>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</si>
  <si>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813526764300</t>
  </si>
  <si>
    <t>酒店预付</t>
  </si>
  <si>
    <t>否</t>
  </si>
  <si>
    <t>普通</t>
  </si>
  <si>
    <t>375513102</t>
  </si>
  <si>
    <t>格林豪泰(天津梅江会展中心店)</t>
  </si>
  <si>
    <t>1639468</t>
  </si>
  <si>
    <t>许辉</t>
  </si>
  <si>
    <t>2023-10-25</t>
  </si>
  <si>
    <t>2023-10-26</t>
  </si>
  <si>
    <t>¥295.00</t>
  </si>
  <si>
    <t>¥52.95</t>
  </si>
  <si>
    <t>¥242.05</t>
  </si>
  <si>
    <t>双床房</t>
  </si>
  <si>
    <t>WEBSITE</t>
  </si>
  <si>
    <t>813523914959</t>
  </si>
  <si>
    <t>381725712</t>
  </si>
  <si>
    <t>青岛丽晶大酒店</t>
  </si>
  <si>
    <t>梁晓艳</t>
  </si>
  <si>
    <t>2023-10-22</t>
  </si>
  <si>
    <t>¥973.00</t>
  </si>
  <si>
    <t>¥127.16</t>
  </si>
  <si>
    <t>¥845.84</t>
  </si>
  <si>
    <t>高级房(大床)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</si>
  <si>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</si>
  <si>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</si>
  <si>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</si>
  <si>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</si>
  <si>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</si>
  <si>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</si>
  <si>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</si>
  <si>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</si>
  <si>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</si>
  <si>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</si>
  <si>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</si>
  <si>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A231027103359481</t>
  </si>
  <si>
    <r>
      <t>总计：</t>
    </r>
    <r>
      <rPr>
        <sz val="10"/>
        <rFont val="Arial"/>
        <charset val="134"/>
      </rPr>
      <t>1087.89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</si>
  <si>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</si>
  <si>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</si>
  <si>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</si>
  <si>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</si>
  <si>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</si>
  <si>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</si>
  <si>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</si>
  <si>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</si>
  <si>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</si>
  <si>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</si>
  <si>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</si>
  <si>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</si>
  <si>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</si>
  <si>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</si>
  <si>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</si>
  <si>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</si>
  <si>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</si>
  <si>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</si>
  <si>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4128149</t>
  </si>
  <si>
    <t>--</t>
  </si>
  <si>
    <t>242.05</t>
  </si>
  <si>
    <t>RMB</t>
  </si>
  <si>
    <t>0</t>
  </si>
  <si>
    <t>0.00</t>
  </si>
  <si>
    <t>汇趣住国内直连</t>
  </si>
  <si>
    <t>01.011247</t>
  </si>
  <si>
    <t>2023-10-25 12:16:45</t>
  </si>
  <si>
    <t>直连</t>
  </si>
  <si>
    <t>中国</t>
  </si>
  <si>
    <t>4111239</t>
  </si>
  <si>
    <t>845.84</t>
  </si>
  <si>
    <t>2023-10-22 11:45:32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</si>
</sst>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G30" sqref="G30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242.05</v>
      </c>
      <c r="E2" t="str">
        <f>VLOOKUP(A2,HOP!A:L,12,0)</f>
        <v>242.05</v>
      </c>
      <c r="F2" t="str">
        <f>VLOOKUP(A2,HOP!A:C,3,0)</f>
        <v>4128149</v>
      </c>
      <c r="G2">
        <f>D2-E2</f>
        <v>0</v>
      </c>
      <c r="H2" t="str">
        <f>$H$1&amp;F2</f>
        <v>，4128149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845.84</v>
      </c>
      <c r="E3" t="str">
        <f>VLOOKUP(A3,HOP!A:L,12,0)</f>
        <v>845.84</v>
      </c>
      <c r="F3" t="str">
        <f>VLOOKUP(A3,HOP!A:C,3,0)</f>
        <v>4111239</v>
      </c>
      <c r="G3">
        <f>D3-E3</f>
        <v>0</v>
      </c>
      <c r="H3" t="str">
        <f>$H$1&amp;F3</f>
        <v>，4111239</v>
      </c>
      <c r="I3" t="str">
        <f>VLOOKUP(A3,HOP!A:U,21,0)</f>
        <v>直连</v>
      </c>
    </row>
    <row r="5" spans="4:4">
      <c r="D5" s="3">
        <f>SUM(D2:D4)</f>
        <v>1087.89</v>
      </c>
    </row>
    <row r="9" ht="14.25" spans="4:4">
      <c r="D9" s="8" t="s">
        <v>22</v>
      </c>
    </row>
    <row r="12" spans="1:1">
      <c r="A12" t="s">
        <v>105</v>
      </c>
    </row>
    <row r="13" spans="1:1">
      <c r="A13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70</v>
      </c>
      <c r="B2" s="1" t="s">
        <v>78</v>
      </c>
      <c r="C2" s="1" t="s">
        <v>125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85</v>
      </c>
      <c r="B3" s="1" t="s">
        <v>89</v>
      </c>
      <c r="C3" s="1" t="s">
        <v>136</v>
      </c>
      <c r="D3" s="1" t="s">
        <v>87</v>
      </c>
      <c r="E3" s="1" t="s">
        <v>88</v>
      </c>
      <c r="F3" s="1" t="s">
        <v>78</v>
      </c>
      <c r="G3" s="1" t="s">
        <v>79</v>
      </c>
      <c r="H3" s="1" t="s">
        <v>126</v>
      </c>
      <c r="I3" s="1" t="s">
        <v>137</v>
      </c>
      <c r="J3" s="1" t="s">
        <v>128</v>
      </c>
      <c r="K3" s="1" t="s">
        <v>137</v>
      </c>
      <c r="L3" s="1" t="s">
        <v>137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138</v>
      </c>
      <c r="S3" s="1" t="s">
        <v>72</v>
      </c>
      <c r="T3" s="1" t="s">
        <v>34</v>
      </c>
      <c r="U3" s="1" t="s">
        <v>134</v>
      </c>
      <c r="V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2023-10-27T02:34:45Z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C6D3AF09EA6B48C8B9A3943FD6DFA6AF_12</vt:lpwstr>
  </property>
</Properties>
</file>