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<sst xmlns="http://schemas.openxmlformats.org/spreadsheetml/2006/main" count="115" uniqueCount="89">
  <si>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</si>
  <si>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</si>
  <si>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</si>
  <si>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</si>
  <si>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</si>
  <si>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</si>
  <si>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</si>
  <si>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</si>
  <si>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</si>
  <si>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</si>
  <si>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</si>
  <si>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</si>
  <si>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</si>
  <si>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</si>
  <si>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</si>
  <si>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</si>
  <si>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</si>
  <si>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</si>
  <si>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</si>
  <si>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</si>
  <si>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</si>
  <si>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</si>
  <si>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</si>
  <si>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</si>
  <si>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</si>
  <si>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999226764962842	</t>
  </si>
  <si>
    <t>Ctrip</t>
  </si>
  <si>
    <t>正常</t>
  </si>
  <si>
    <t>[香港]香港都会海逸酒店(Harbour Plaza Metropolis)(5347164)</t>
  </si>
  <si>
    <t>高级房(至少提前7天预订)(至少连住2晚及以上)&lt;双人入住&gt;&lt;内宾&gt;&lt;无早&gt;</t>
  </si>
  <si>
    <t>CNY</t>
  </si>
  <si>
    <t>SHEN/WENHAN,WANG/YUANSHENG</t>
  </si>
  <si>
    <t>CA363231027CNY</t>
  </si>
  <si>
    <t>未提现</t>
  </si>
  <si>
    <t>携程开票</t>
  </si>
  <si>
    <t xml:space="preserve">3922642	</t>
  </si>
  <si>
    <t xml:space="preserve">	</t>
  </si>
  <si>
    <t xml:space="preserve">999227102134379	</t>
  </si>
  <si>
    <t>[梅州]梅州白天鹅迎宾馆(100697959)</t>
  </si>
  <si>
    <t>商务江景大床房&lt;超值特惠&gt;&lt;双人入住&gt;&lt;日历房套餐高价值&gt;&lt;单早&gt;&lt;新酒店礼盒&gt;</t>
  </si>
  <si>
    <t>刘粤新,Irina/Khmara,Konstantin/matveev</t>
  </si>
  <si>
    <t xml:space="preserve">999227337486957	</t>
  </si>
  <si>
    <t>[梅州]梅州昌盛豪生大酒店(45834822)</t>
  </si>
  <si>
    <t>柚见好——非遗双床房&lt;超值特惠&gt;&lt;双人入住&gt;&lt;双早&gt;&lt;新酒店礼盒&gt;</t>
  </si>
  <si>
    <t>GAO/LANCELOT</t>
  </si>
  <si>
    <t>，</t>
  </si>
  <si>
    <t>202309300802510071</t>
  </si>
  <si>
    <t>202310111637290068</t>
  </si>
  <si>
    <t>A231027092332481</t>
  </si>
  <si>
    <t>房集：i231027092210 1302元</t>
  </si>
  <si>
    <t>CNY / HKD 当前参考汇率: 1.067839867</t>
  </si>
  <si>
    <t>总计：6139 CNY/
6555.47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</si>
  <si>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</si>
  <si>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</si>
  <si>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</si>
  <si>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</si>
  <si>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</si>
  <si>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</si>
  <si>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</si>
  <si>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</si>
  <si>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</si>
  <si>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</si>
  <si>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</si>
  <si>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</si>
  <si>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</si>
  <si>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</si>
  <si>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</si>
  <si>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</si>
  <si>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</si>
  <si>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</si>
  <si>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</si>
  <si>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2023-09-13</t>
  </si>
  <si>
    <t>3922642</t>
  </si>
  <si>
    <t>香港都会海逸酒店</t>
  </si>
  <si>
    <t>SHEN WENHAN,WANG YUANSHENG</t>
  </si>
  <si>
    <t>2023-10-07</t>
  </si>
  <si>
    <t>2023-10-12</t>
  </si>
  <si>
    <t>退房日周结</t>
  </si>
  <si>
    <t>4837.00</t>
  </si>
  <si>
    <t>RMB</t>
  </si>
  <si>
    <t>0</t>
  </si>
  <si>
    <t>0.00</t>
  </si>
  <si>
    <t>携程国内直连(DD)</t>
  </si>
  <si>
    <t>01.011249</t>
  </si>
  <si>
    <t>2023-09-13 18:31:42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</si>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</sst>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14</xdr:col>
      <xdr:colOff>190500</xdr:colOff>
      <xdr:row>47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044892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45206</v>
      </c>
      <c r="G2" s="6">
        <v>45211</v>
      </c>
      <c r="H2" s="4">
        <v>1</v>
      </c>
      <c r="I2" s="4">
        <v>5</v>
      </c>
      <c r="J2" s="4">
        <v>5</v>
      </c>
      <c r="K2" s="4" t="s">
        <v>30</v>
      </c>
      <c r="L2" s="4">
        <v>4837</v>
      </c>
      <c r="M2" s="4">
        <v>4837</v>
      </c>
      <c r="N2" s="4" t="s">
        <v>31</v>
      </c>
      <c r="O2" s="4" t="s">
        <v>32</v>
      </c>
      <c r="P2" s="4" t="s">
        <v>33</v>
      </c>
      <c r="Q2" s="4">
        <v>0</v>
      </c>
      <c r="R2" s="8">
        <v>45182</v>
      </c>
      <c r="S2" s="6">
        <v>45226</v>
      </c>
      <c r="T2" s="4" t="s">
        <v>34</v>
      </c>
      <c r="U2" s="4">
        <v>4837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45210</v>
      </c>
      <c r="G3" s="6">
        <v>45211</v>
      </c>
      <c r="H3" s="4">
        <v>3</v>
      </c>
      <c r="I3" s="4">
        <v>1</v>
      </c>
      <c r="J3" s="4">
        <v>3</v>
      </c>
      <c r="K3" s="4" t="s">
        <v>30</v>
      </c>
      <c r="L3" s="4">
        <v>882</v>
      </c>
      <c r="M3" s="4">
        <v>882</v>
      </c>
      <c r="N3" s="4" t="s">
        <v>40</v>
      </c>
      <c r="O3" s="4" t="s">
        <v>32</v>
      </c>
      <c r="P3" s="4" t="s">
        <v>33</v>
      </c>
      <c r="Q3" s="4">
        <v>0</v>
      </c>
      <c r="R3" s="8">
        <v>45199.0000115741</v>
      </c>
      <c r="S3" s="6">
        <v>45226</v>
      </c>
      <c r="T3" s="4" t="s">
        <v>34</v>
      </c>
      <c r="U3" s="4">
        <v>882</v>
      </c>
      <c r="V3" s="4">
        <v>0</v>
      </c>
      <c r="W3" s="4">
        <v>0</v>
      </c>
      <c r="X3" s="4" t="s">
        <v>36</v>
      </c>
      <c r="Y3" s="4" t="s">
        <v>36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45210</v>
      </c>
      <c r="G4" s="6">
        <v>45211</v>
      </c>
      <c r="H4" s="4">
        <v>1</v>
      </c>
      <c r="I4" s="4">
        <v>1</v>
      </c>
      <c r="J4" s="4">
        <v>1</v>
      </c>
      <c r="K4" s="4" t="s">
        <v>30</v>
      </c>
      <c r="L4" s="4">
        <v>420</v>
      </c>
      <c r="M4" s="4">
        <v>420</v>
      </c>
      <c r="N4" s="4" t="s">
        <v>44</v>
      </c>
      <c r="O4" s="4" t="s">
        <v>32</v>
      </c>
      <c r="P4" s="4" t="s">
        <v>33</v>
      </c>
      <c r="Q4" s="4">
        <v>0</v>
      </c>
      <c r="R4" s="8">
        <v>45210</v>
      </c>
      <c r="S4" s="6">
        <v>45226</v>
      </c>
      <c r="T4" s="4" t="s">
        <v>34</v>
      </c>
      <c r="U4" s="4">
        <v>420</v>
      </c>
      <c r="V4" s="4">
        <v>0</v>
      </c>
      <c r="W4" s="4">
        <v>0</v>
      </c>
      <c r="X4" s="4" t="s">
        <v>36</v>
      </c>
      <c r="Y4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A11" sqref="A11:D14"/>
    </sheetView>
  </sheetViews>
  <sheetFormatPr defaultColWidth="9" defaultRowHeight="13.5"/>
  <cols>
    <col min="1" max="1" width="12.625" style="4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</v>
      </c>
    </row>
    <row r="2" s="4" customFormat="1" spans="1:9">
      <c r="A2" s="5">
        <v>999226764962842</v>
      </c>
      <c r="B2" s="6">
        <v>45206</v>
      </c>
      <c r="C2" s="6">
        <v>45211</v>
      </c>
      <c r="D2" s="4">
        <v>4837</v>
      </c>
      <c r="E2" s="4" t="str">
        <f>VLOOKUP(A2,HOP!A:L,12,0)</f>
        <v>4837.00</v>
      </c>
      <c r="F2" s="4" t="str">
        <f>VLOOKUP(A2,HOP!A:C,3,0)</f>
        <v>3922642</v>
      </c>
      <c r="G2" s="4">
        <f>D2-E2</f>
        <v>0</v>
      </c>
      <c r="H2" s="4" t="str">
        <f>$H$1&amp;F2</f>
        <v>，3922642</v>
      </c>
      <c r="I2" s="4" t="str">
        <f>VLOOKUP(A2,HOP!A:U,21,0)</f>
        <v>直连</v>
      </c>
    </row>
    <row r="3" s="4" customFormat="1" spans="1:10">
      <c r="A3" s="5">
        <v>999227102134379</v>
      </c>
      <c r="B3" s="6">
        <v>45210</v>
      </c>
      <c r="C3" s="6">
        <v>45211</v>
      </c>
      <c r="D3" s="4">
        <v>882</v>
      </c>
      <c r="E3" s="4">
        <v>882</v>
      </c>
      <c r="F3" s="9" t="s">
        <v>46</v>
      </c>
      <c r="G3" s="4">
        <f>D3-E3</f>
        <v>0</v>
      </c>
      <c r="H3" s="4" t="str">
        <f>$H$1&amp;F3</f>
        <v>，202309300802510071</v>
      </c>
      <c r="I3" s="4" t="e">
        <f>VLOOKUP(A3,HOP!A:U,21,0)</f>
        <v>#N/A</v>
      </c>
      <c r="J3" s="7">
        <v>9.3</v>
      </c>
    </row>
    <row r="4" s="4" customFormat="1" spans="1:10">
      <c r="A4" s="5">
        <v>999227337486957</v>
      </c>
      <c r="B4" s="6">
        <v>45210</v>
      </c>
      <c r="C4" s="6">
        <v>45211</v>
      </c>
      <c r="D4" s="4">
        <v>420</v>
      </c>
      <c r="E4" s="4">
        <v>420</v>
      </c>
      <c r="F4" s="9" t="s">
        <v>47</v>
      </c>
      <c r="G4" s="4">
        <f>D4-E4</f>
        <v>0</v>
      </c>
      <c r="H4" s="4" t="str">
        <f>$H$1&amp;F4</f>
        <v>，202310111637290068</v>
      </c>
      <c r="I4" s="4" t="e">
        <f>VLOOKUP(A4,HOP!A:U,21,0)</f>
        <v>#N/A</v>
      </c>
      <c r="J4" s="4">
        <v>10.11</v>
      </c>
    </row>
    <row r="6" spans="4:4">
      <c r="D6" s="4">
        <f>SUM(D2:D5)</f>
        <v>6139</v>
      </c>
    </row>
    <row r="11" spans="1:4">
      <c r="A11" s="4" t="s">
        <v>48</v>
      </c>
      <c r="C11" s="4">
        <v>4837</v>
      </c>
      <c r="D11" s="4">
        <v>5165.14</v>
      </c>
    </row>
    <row r="12" spans="1:4">
      <c r="A12" s="4" t="s">
        <v>49</v>
      </c>
      <c r="C12" s="4">
        <v>1302</v>
      </c>
      <c r="D12" s="4">
        <v>1390.33</v>
      </c>
    </row>
    <row r="13" spans="1:4">
      <c r="A13" s="4" t="s">
        <v>50</v>
      </c>
      <c r="C13" s="4">
        <f>SUM(C11:C12)</f>
        <v>6139</v>
      </c>
      <c r="D13" s="4">
        <f>SUM(D11:D12)</f>
        <v>6555.47</v>
      </c>
    </row>
    <row r="14" spans="1:1">
      <c r="A14" s="4" t="s">
        <v>51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52</v>
      </c>
      <c r="B1" s="2" t="s">
        <v>53</v>
      </c>
      <c r="C1" s="2" t="s">
        <v>54</v>
      </c>
      <c r="D1" s="2" t="s">
        <v>55</v>
      </c>
      <c r="E1" s="2" t="s">
        <v>13</v>
      </c>
      <c r="F1" s="2" t="s">
        <v>5</v>
      </c>
      <c r="G1" s="2" t="s">
        <v>6</v>
      </c>
      <c r="H1" s="2" t="s">
        <v>56</v>
      </c>
      <c r="I1" s="2" t="s">
        <v>57</v>
      </c>
      <c r="J1" s="2" t="s">
        <v>58</v>
      </c>
      <c r="K1" s="2" t="s">
        <v>59</v>
      </c>
      <c r="L1" s="2" t="s">
        <v>60</v>
      </c>
      <c r="M1" s="2" t="s">
        <v>61</v>
      </c>
      <c r="N1" s="2" t="s">
        <v>62</v>
      </c>
      <c r="O1" s="2" t="s">
        <v>63</v>
      </c>
      <c r="P1" s="2" t="s">
        <v>64</v>
      </c>
      <c r="Q1" s="2" t="s">
        <v>65</v>
      </c>
      <c r="R1" s="2" t="s">
        <v>66</v>
      </c>
      <c r="S1" s="2" t="s">
        <v>67</v>
      </c>
      <c r="T1" s="2" t="s">
        <v>68</v>
      </c>
      <c r="U1" s="2" t="s">
        <v>69</v>
      </c>
      <c r="V1" s="2" t="s">
        <v>70</v>
      </c>
    </row>
    <row r="2" s="1" customFormat="1" spans="1:22">
      <c r="A2" s="3">
        <v>999226764962842</v>
      </c>
      <c r="B2" s="1" t="s">
        <v>71</v>
      </c>
      <c r="C2" s="1" t="s">
        <v>72</v>
      </c>
      <c r="D2" s="1" t="s">
        <v>73</v>
      </c>
      <c r="E2" s="1" t="s">
        <v>74</v>
      </c>
      <c r="F2" s="1" t="s">
        <v>75</v>
      </c>
      <c r="G2" s="1" t="s">
        <v>76</v>
      </c>
      <c r="H2" s="1" t="s">
        <v>77</v>
      </c>
      <c r="I2" s="1" t="s">
        <v>78</v>
      </c>
      <c r="J2" s="1" t="s">
        <v>79</v>
      </c>
      <c r="K2" s="1" t="s">
        <v>78</v>
      </c>
      <c r="L2" s="1" t="s">
        <v>78</v>
      </c>
      <c r="M2" s="1" t="s">
        <v>80</v>
      </c>
      <c r="N2" s="1" t="s">
        <v>80</v>
      </c>
      <c r="O2" s="1" t="s">
        <v>81</v>
      </c>
      <c r="P2" s="1" t="s">
        <v>82</v>
      </c>
      <c r="Q2" s="1" t="s">
        <v>83</v>
      </c>
      <c r="R2" s="1" t="s">
        <v>84</v>
      </c>
      <c r="S2" s="1" t="s">
        <v>85</v>
      </c>
      <c r="T2" s="1" t="s">
        <v>86</v>
      </c>
      <c r="U2" s="1" t="s">
        <v>87</v>
      </c>
      <c r="V2" s="1" t="s">
        <v>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2023-10-27T01:24:58Z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