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<sst xmlns="http://schemas.openxmlformats.org/spreadsheetml/2006/main" count="640" uniqueCount="226">
  <si>
    <t>去哪儿网酒店预付对账单</t>
  </si>
  <si>
    <t>供应商名称：</t>
  </si>
  <si>
    <t>港丰国际</t>
  </si>
  <si>
    <t>结算周期：</t>
  </si>
  <si>
    <t>2023-10-23至2023-10-29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</si>
  <si>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</si>
  <si>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</si>
  <si>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</si>
  <si>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</si>
  <si>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</si>
  <si>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</si>
  <si>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</si>
  <si>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</si>
  <si>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</si>
  <si>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</si>
  <si>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</si>
  <si>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</si>
  <si>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</si>
  <si>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</si>
  <si>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</si>
  <si>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¥20,938.00</t>
  </si>
  <si>
    <t>¥10,897.00</t>
  </si>
  <si>
    <t>¥3,374.94</t>
  </si>
  <si>
    <t>¥408.00</t>
  </si>
  <si>
    <t>¥7,074.06</t>
  </si>
  <si>
    <t>分类信息</t>
  </si>
  <si>
    <t>业务类型</t>
  </si>
  <si>
    <t>酒店预付（点击查看明细）</t>
  </si>
  <si>
    <t>¥6,666.06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</si>
  <si>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</si>
  <si>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</si>
  <si>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</si>
  <si>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</si>
  <si>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</si>
  <si>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</si>
  <si>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</si>
  <si>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</si>
  <si>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</si>
  <si>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</si>
  <si>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</si>
  <si>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</si>
  <si>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</si>
  <si>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</si>
  <si>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</si>
  <si>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</si>
  <si>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</si>
  <si>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</si>
  <si>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</si>
  <si>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</si>
  <si>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</si>
  <si>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</si>
  <si>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</si>
  <si>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</si>
  <si>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</si>
  <si>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</si>
  <si>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</si>
  <si>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</si>
  <si>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</si>
  <si>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</si>
  <si>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</si>
  <si>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</si>
  <si>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</si>
  <si>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</si>
  <si>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</si>
  <si>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</si>
  <si>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</si>
  <si>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</si>
  <si>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</si>
  <si>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</si>
  <si>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</si>
  <si>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</si>
  <si>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</si>
  <si>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703523608725</t>
  </si>
  <si>
    <t>4110569</t>
  </si>
  <si>
    <t>酒店预付</t>
  </si>
  <si>
    <t>否</t>
  </si>
  <si>
    <t>普通</t>
  </si>
  <si>
    <t>221927654</t>
  </si>
  <si>
    <t>香港丽豪酒店</t>
  </si>
  <si>
    <t>1619975</t>
  </si>
  <si>
    <t>WU/XINGUO</t>
  </si>
  <si>
    <t>2023-10-22</t>
  </si>
  <si>
    <t>2023-10-23</t>
  </si>
  <si>
    <t>¥947.00</t>
  </si>
  <si>
    <t>¥399.39</t>
  </si>
  <si>
    <t>¥547.61</t>
  </si>
  <si>
    <t>Guest Room</t>
  </si>
  <si>
    <t>WEBSITE</t>
  </si>
  <si>
    <t>703523215831</t>
  </si>
  <si>
    <t>4110785</t>
  </si>
  <si>
    <t>221942717</t>
  </si>
  <si>
    <t>澳门喜来登大酒店</t>
  </si>
  <si>
    <t>PENG/WENDE</t>
  </si>
  <si>
    <t>¥1,434.00</t>
  </si>
  <si>
    <t>¥159.19</t>
  </si>
  <si>
    <t>¥1,274.81</t>
  </si>
  <si>
    <t>Deluxe Room, 1 King Bed, Non Smoking</t>
  </si>
  <si>
    <t>703524249277</t>
  </si>
  <si>
    <t>4115782</t>
  </si>
  <si>
    <t>805378906</t>
  </si>
  <si>
    <t>京都四条新町 颖特饭店</t>
  </si>
  <si>
    <t>CHEN/GUOQIANG|WANG/AIFEN</t>
  </si>
  <si>
    <t>2023-11-04</t>
  </si>
  <si>
    <t>2023-11-05</t>
  </si>
  <si>
    <t>¥1,775.00</t>
  </si>
  <si>
    <t>2023-10-23 08:26:48</t>
  </si>
  <si>
    <t>Superior Twin Room</t>
  </si>
  <si>
    <t>703525451908</t>
  </si>
  <si>
    <t>4120813</t>
  </si>
  <si>
    <t>MAI/WEIJI</t>
  </si>
  <si>
    <t>2023-10-24</t>
  </si>
  <si>
    <t>2023-10-26</t>
  </si>
  <si>
    <t>2023-10-27</t>
  </si>
  <si>
    <t>¥810.00</t>
  </si>
  <si>
    <t>2023-10-24 01:47:29</t>
  </si>
  <si>
    <t>703516358249</t>
  </si>
  <si>
    <t>4076876</t>
  </si>
  <si>
    <t>GUO/FENGYUE</t>
  </si>
  <si>
    <t>2023-10-15</t>
  </si>
  <si>
    <t>¥4,152.00</t>
  </si>
  <si>
    <t>¥1,768.24</t>
  </si>
  <si>
    <t>¥2,383.76</t>
  </si>
  <si>
    <t>703526418799</t>
  </si>
  <si>
    <t>4130608</t>
  </si>
  <si>
    <t>LONG/JIAOER</t>
  </si>
  <si>
    <t>2023-10-25</t>
  </si>
  <si>
    <t>¥681.00</t>
  </si>
  <si>
    <t>¥75.39</t>
  </si>
  <si>
    <t>¥605.61</t>
  </si>
  <si>
    <t>703528308356</t>
  </si>
  <si>
    <t>4140132</t>
  </si>
  <si>
    <t>186283709</t>
  </si>
  <si>
    <t>格兰比亚大阪维斯奇欧酒店</t>
  </si>
  <si>
    <t>YANG/YUQIAN</t>
  </si>
  <si>
    <t>2023-12-28</t>
  </si>
  <si>
    <t>2024-01-01</t>
  </si>
  <si>
    <t>¥8,312.00</t>
  </si>
  <si>
    <t>2023-10-27 13:04:46</t>
  </si>
  <si>
    <t>Deluxe Twin Room</t>
  </si>
  <si>
    <t>703496258687</t>
  </si>
  <si>
    <t>3982665</t>
  </si>
  <si>
    <t>240224876</t>
  </si>
  <si>
    <t>VIA INN 东京大井町 JR 西日本集团</t>
  </si>
  <si>
    <t>NITTA/SHINICHI|ZHU/XIAOLI</t>
  </si>
  <si>
    <t>2023-09-25</t>
  </si>
  <si>
    <t>2023-10-28</t>
  </si>
  <si>
    <t>¥687.00</t>
  </si>
  <si>
    <t>¥59.25</t>
  </si>
  <si>
    <t>¥627.75</t>
  </si>
  <si>
    <t>Economy Twin Room</t>
  </si>
  <si>
    <t>703517568374</t>
  </si>
  <si>
    <t>4082991</t>
  </si>
  <si>
    <t>YANG/JINWEI</t>
  </si>
  <si>
    <t>2023-10-16</t>
  </si>
  <si>
    <t>¥2,140.00</t>
  </si>
  <si>
    <t>¥913.48</t>
  </si>
  <si>
    <t>¥1,226.52</t>
  </si>
  <si>
    <t>合计</t>
  </si>
  <si>
    <t/>
  </si>
  <si>
    <t>¥10,041.00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</si>
  <si>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</si>
  <si>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</si>
  <si>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</si>
  <si>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</si>
  <si>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</si>
  <si>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</si>
  <si>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</si>
  <si>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csg_manual_202310181003594068635</t>
  </si>
  <si>
    <t>703457906863</t>
  </si>
  <si>
    <t>1150251</t>
  </si>
  <si>
    <t>2023-10-18</t>
  </si>
  <si>
    <t>赔付-房费追回</t>
  </si>
  <si>
    <t>--</t>
  </si>
  <si>
    <t>此单用户已入住，我处已结算，已追赔408元，故我处应补回贵司408元</t>
  </si>
  <si>
    <t>返现日期</t>
  </si>
  <si>
    <t>，</t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</si>
  <si>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</si>
  <si>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408</t>
    </r>
    <r>
      <rPr>
        <sz val="10"/>
        <rFont val="宋体"/>
        <charset val="134"/>
      </rPr>
      <t>元</t>
    </r>
  </si>
  <si>
    <t>A231031111705481</t>
  </si>
  <si>
    <r>
      <t>总计：</t>
    </r>
    <r>
      <rPr>
        <sz val="10"/>
        <rFont val="Arial"/>
        <charset val="134"/>
      </rPr>
      <t>7074.06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</si>
  <si>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</si>
  <si>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</si>
  <si>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</si>
  <si>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</si>
  <si>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</si>
  <si>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</si>
  <si>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</si>
  <si>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</si>
  <si>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</si>
  <si>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</si>
  <si>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</si>
  <si>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</si>
  <si>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</si>
  <si>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</si>
  <si>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</si>
  <si>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</si>
  <si>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</si>
  <si>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</si>
  <si>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WU XINGUO</t>
  </si>
  <si>
    <t>退房日周结</t>
  </si>
  <si>
    <t>547.61</t>
  </si>
  <si>
    <t>RMB</t>
  </si>
  <si>
    <t>0</t>
  </si>
  <si>
    <t>0.00</t>
  </si>
  <si>
    <t>去哪儿直连（港丰）</t>
  </si>
  <si>
    <t>31</t>
  </si>
  <si>
    <t>2023-10-22 06:15:05</t>
  </si>
  <si>
    <t>汇智国际旅游发展有限公司</t>
  </si>
  <si>
    <t>中国</t>
  </si>
  <si>
    <t>YANG JINWEI</t>
  </si>
  <si>
    <t>1226.52</t>
  </si>
  <si>
    <t>2023-10-16 22:45:18</t>
  </si>
  <si>
    <t>GUO FENGYUE</t>
  </si>
  <si>
    <t>2383.76</t>
  </si>
  <si>
    <t>2023-10-15 21:45:16</t>
  </si>
  <si>
    <t>LONG JIAOER</t>
  </si>
  <si>
    <t>605.61</t>
  </si>
  <si>
    <t>2023-10-25 20:10:16</t>
  </si>
  <si>
    <t>PENG WENDE</t>
  </si>
  <si>
    <t>1274.81</t>
  </si>
  <si>
    <t>2023-10-22 08:57:29</t>
  </si>
  <si>
    <t>东京大井町维亚酒店 JR西日本集团</t>
  </si>
  <si>
    <t>NITTA SHINICHI,ZHU XIAOLI</t>
  </si>
  <si>
    <t>627.75</t>
  </si>
  <si>
    <t>2023-09-25 12:19:08</t>
  </si>
  <si>
    <t>日本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</si>
</sst>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5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7" borderId="14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9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23</v>
      </c>
      <c r="G5" s="28">
        <v>0</v>
      </c>
      <c r="H5" s="29" t="s">
        <v>19</v>
      </c>
      <c r="I5" s="40" t="s">
        <v>24</v>
      </c>
      <c r="J5" s="9" t="s">
        <v>19</v>
      </c>
      <c r="K5" s="9" t="s">
        <v>24</v>
      </c>
    </row>
    <row r="6" ht="27.95" customHeight="1" spans="1:9">
      <c r="A6" s="20" t="s">
        <v>25</v>
      </c>
      <c r="D6" s="30"/>
      <c r="E6" s="31"/>
      <c r="F6" s="31"/>
      <c r="G6" s="32"/>
      <c r="H6" s="31"/>
      <c r="I6" s="36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27</v>
      </c>
      <c r="B8" s="34">
        <v>9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28</v>
      </c>
      <c r="J8" s="9" t="s">
        <v>19</v>
      </c>
      <c r="K8" s="9" t="s">
        <v>28</v>
      </c>
    </row>
    <row r="9" ht="15" customHeight="1" spans="1:11">
      <c r="A9" s="33" t="s">
        <v>29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30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31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32</v>
      </c>
      <c r="B12" s="38"/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1" t="s">
        <v>93</v>
      </c>
      <c r="S3" s="13" t="s">
        <v>19</v>
      </c>
      <c r="T3" s="7"/>
      <c r="U3" s="11" t="s">
        <v>19</v>
      </c>
      <c r="V3" s="11" t="s">
        <v>93</v>
      </c>
      <c r="W3" s="13" t="s">
        <v>94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99</v>
      </c>
      <c r="H4" s="7" t="s">
        <v>100</v>
      </c>
      <c r="I4" s="7" t="s">
        <v>79</v>
      </c>
      <c r="J4" s="7" t="s">
        <v>2</v>
      </c>
      <c r="K4" s="7" t="s">
        <v>101</v>
      </c>
      <c r="L4" s="7">
        <v>1</v>
      </c>
      <c r="M4" s="7">
        <v>1</v>
      </c>
      <c r="N4" s="7" t="s">
        <v>82</v>
      </c>
      <c r="O4" s="7" t="s">
        <v>102</v>
      </c>
      <c r="P4" s="7" t="s">
        <v>103</v>
      </c>
      <c r="Q4" s="7"/>
      <c r="R4" s="11" t="s">
        <v>104</v>
      </c>
      <c r="S4" s="13" t="s">
        <v>104</v>
      </c>
      <c r="T4" s="7" t="s">
        <v>105</v>
      </c>
      <c r="U4" s="11" t="s">
        <v>19</v>
      </c>
      <c r="V4" s="11" t="s">
        <v>19</v>
      </c>
      <c r="W4" s="13" t="s">
        <v>19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107</v>
      </c>
      <c r="B5" s="6" t="s">
        <v>108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90</v>
      </c>
      <c r="H5" s="7" t="s">
        <v>91</v>
      </c>
      <c r="I5" s="7" t="s">
        <v>79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111</v>
      </c>
      <c r="P5" s="7" t="s">
        <v>112</v>
      </c>
      <c r="Q5" s="7"/>
      <c r="R5" s="11" t="s">
        <v>113</v>
      </c>
      <c r="S5" s="13" t="s">
        <v>113</v>
      </c>
      <c r="T5" s="7" t="s">
        <v>114</v>
      </c>
      <c r="U5" s="11" t="s">
        <v>19</v>
      </c>
      <c r="V5" s="11" t="s">
        <v>19</v>
      </c>
      <c r="W5" s="13" t="s">
        <v>19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96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115</v>
      </c>
      <c r="B6" s="6" t="s">
        <v>116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77</v>
      </c>
      <c r="H6" s="7" t="s">
        <v>78</v>
      </c>
      <c r="I6" s="7" t="s">
        <v>79</v>
      </c>
      <c r="J6" s="7" t="s">
        <v>2</v>
      </c>
      <c r="K6" s="7" t="s">
        <v>117</v>
      </c>
      <c r="L6" s="7">
        <v>1</v>
      </c>
      <c r="M6" s="7">
        <v>4</v>
      </c>
      <c r="N6" s="7" t="s">
        <v>118</v>
      </c>
      <c r="O6" s="7" t="s">
        <v>81</v>
      </c>
      <c r="P6" s="7" t="s">
        <v>111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86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122</v>
      </c>
      <c r="B7" s="6" t="s">
        <v>123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90</v>
      </c>
      <c r="H7" s="7" t="s">
        <v>91</v>
      </c>
      <c r="I7" s="7" t="s">
        <v>79</v>
      </c>
      <c r="J7" s="7" t="s">
        <v>2</v>
      </c>
      <c r="K7" s="7" t="s">
        <v>124</v>
      </c>
      <c r="L7" s="7">
        <v>1</v>
      </c>
      <c r="M7" s="7">
        <v>1</v>
      </c>
      <c r="N7" s="7" t="s">
        <v>125</v>
      </c>
      <c r="O7" s="7" t="s">
        <v>125</v>
      </c>
      <c r="P7" s="7" t="s">
        <v>111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96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129</v>
      </c>
      <c r="B8" s="6" t="s">
        <v>130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131</v>
      </c>
      <c r="H8" s="7" t="s">
        <v>132</v>
      </c>
      <c r="I8" s="7" t="s">
        <v>79</v>
      </c>
      <c r="J8" s="7" t="s">
        <v>2</v>
      </c>
      <c r="K8" s="7" t="s">
        <v>133</v>
      </c>
      <c r="L8" s="7">
        <v>1</v>
      </c>
      <c r="M8" s="7">
        <v>4</v>
      </c>
      <c r="N8" s="7" t="s">
        <v>112</v>
      </c>
      <c r="O8" s="7" t="s">
        <v>134</v>
      </c>
      <c r="P8" s="7" t="s">
        <v>135</v>
      </c>
      <c r="Q8" s="7"/>
      <c r="R8" s="11" t="s">
        <v>136</v>
      </c>
      <c r="S8" s="13" t="s">
        <v>136</v>
      </c>
      <c r="T8" s="7" t="s">
        <v>137</v>
      </c>
      <c r="U8" s="11" t="s">
        <v>19</v>
      </c>
      <c r="V8" s="11" t="s">
        <v>19</v>
      </c>
      <c r="W8" s="13" t="s">
        <v>19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138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139</v>
      </c>
      <c r="B9" s="6" t="s">
        <v>140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141</v>
      </c>
      <c r="H9" s="7" t="s">
        <v>142</v>
      </c>
      <c r="I9" s="7" t="s">
        <v>79</v>
      </c>
      <c r="J9" s="7" t="s">
        <v>2</v>
      </c>
      <c r="K9" s="7" t="s">
        <v>143</v>
      </c>
      <c r="L9" s="7">
        <v>1</v>
      </c>
      <c r="M9" s="7">
        <v>1</v>
      </c>
      <c r="N9" s="7" t="s">
        <v>144</v>
      </c>
      <c r="O9" s="7" t="s">
        <v>112</v>
      </c>
      <c r="P9" s="7" t="s">
        <v>145</v>
      </c>
      <c r="Q9" s="7"/>
      <c r="R9" s="11" t="s">
        <v>146</v>
      </c>
      <c r="S9" s="13" t="s">
        <v>19</v>
      </c>
      <c r="T9" s="7"/>
      <c r="U9" s="11" t="s">
        <v>19</v>
      </c>
      <c r="V9" s="11" t="s">
        <v>146</v>
      </c>
      <c r="W9" s="13" t="s">
        <v>147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148</v>
      </c>
      <c r="AD9" t="s">
        <v>6</v>
      </c>
      <c r="AE9" t="s">
        <v>149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150</v>
      </c>
      <c r="B10" s="6" t="s">
        <v>151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77</v>
      </c>
      <c r="H10" s="7" t="s">
        <v>78</v>
      </c>
      <c r="I10" s="7" t="s">
        <v>79</v>
      </c>
      <c r="J10" s="7" t="s">
        <v>2</v>
      </c>
      <c r="K10" s="7" t="s">
        <v>152</v>
      </c>
      <c r="L10" s="7">
        <v>1</v>
      </c>
      <c r="M10" s="7">
        <v>2</v>
      </c>
      <c r="N10" s="7" t="s">
        <v>153</v>
      </c>
      <c r="O10" s="7" t="s">
        <v>111</v>
      </c>
      <c r="P10" s="7" t="s">
        <v>145</v>
      </c>
      <c r="Q10" s="7"/>
      <c r="R10" s="11" t="s">
        <v>154</v>
      </c>
      <c r="S10" s="13" t="s">
        <v>19</v>
      </c>
      <c r="T10" s="7"/>
      <c r="U10" s="11" t="s">
        <v>19</v>
      </c>
      <c r="V10" s="11" t="s">
        <v>154</v>
      </c>
      <c r="W10" s="13" t="s">
        <v>155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156</v>
      </c>
      <c r="AD10" t="s">
        <v>6</v>
      </c>
      <c r="AE10" t="s">
        <v>86</v>
      </c>
      <c r="AF10" t="s">
        <v>87</v>
      </c>
      <c r="AG10" t="s">
        <v>75</v>
      </c>
      <c r="AH10" t="s">
        <v>19</v>
      </c>
    </row>
    <row r="11" customHeight="1" spans="1:32">
      <c r="A11" s="10" t="s">
        <v>157</v>
      </c>
      <c r="B11" s="10"/>
      <c r="C11" s="10" t="s">
        <v>158</v>
      </c>
      <c r="D11" s="10"/>
      <c r="E11" s="10"/>
      <c r="F11" s="10"/>
      <c r="G11" s="10" t="s">
        <v>158</v>
      </c>
      <c r="H11" s="10" t="s">
        <v>158</v>
      </c>
      <c r="I11" s="10" t="s">
        <v>158</v>
      </c>
      <c r="J11" s="10" t="s">
        <v>158</v>
      </c>
      <c r="K11" s="10" t="s">
        <v>158</v>
      </c>
      <c r="L11" s="10" t="s">
        <v>158</v>
      </c>
      <c r="M11" s="10" t="s">
        <v>158</v>
      </c>
      <c r="N11" s="10" t="s">
        <v>158</v>
      </c>
      <c r="O11" s="10" t="s">
        <v>158</v>
      </c>
      <c r="P11" s="10" t="s">
        <v>158</v>
      </c>
      <c r="Q11" s="10"/>
      <c r="R11" s="12" t="s">
        <v>20</v>
      </c>
      <c r="S11" s="12" t="s">
        <v>21</v>
      </c>
      <c r="T11" s="10" t="s">
        <v>158</v>
      </c>
      <c r="U11" s="12"/>
      <c r="V11" s="12" t="s">
        <v>159</v>
      </c>
      <c r="W11" s="12" t="s">
        <v>22</v>
      </c>
      <c r="X11" s="12"/>
      <c r="Y11" s="12"/>
      <c r="Z11" s="12"/>
      <c r="AA11" s="10"/>
      <c r="AB11" s="12"/>
      <c r="AC11" s="10"/>
      <c r="AD11" s="10" t="s">
        <v>158</v>
      </c>
      <c r="AE11" s="10"/>
      <c r="AF11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160</v>
      </c>
      <c r="B1" s="4" t="s">
        <v>161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162</v>
      </c>
      <c r="H1" s="4" t="s">
        <v>163</v>
      </c>
      <c r="I1" s="4" t="s">
        <v>13</v>
      </c>
      <c r="J1" s="4" t="s">
        <v>17</v>
      </c>
      <c r="K1" s="4" t="s">
        <v>18</v>
      </c>
      <c r="L1" s="4" t="s">
        <v>164</v>
      </c>
      <c r="M1" s="4" t="s">
        <v>165</v>
      </c>
      <c r="N1" s="4" t="s">
        <v>166</v>
      </c>
    </row>
    <row r="2" ht="14.25" customHeight="1" spans="1:256">
      <c r="A2" s="6" t="s">
        <v>167</v>
      </c>
      <c r="B2" s="7" t="s">
        <v>168</v>
      </c>
      <c r="C2" s="7" t="s">
        <v>169</v>
      </c>
      <c r="D2" s="7" t="s">
        <v>2</v>
      </c>
      <c r="E2" s="7" t="s">
        <v>76</v>
      </c>
      <c r="F2" s="7" t="s">
        <v>75</v>
      </c>
      <c r="G2" s="7" t="s">
        <v>170</v>
      </c>
      <c r="H2" s="7" t="s">
        <v>171</v>
      </c>
      <c r="I2" s="11" t="s">
        <v>23</v>
      </c>
      <c r="J2" s="11" t="s">
        <v>19</v>
      </c>
      <c r="K2" s="11" t="s">
        <v>23</v>
      </c>
      <c r="L2" s="7" t="s">
        <v>172</v>
      </c>
      <c r="M2" s="7" t="s">
        <v>173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157</v>
      </c>
      <c r="B3" s="10" t="s">
        <v>158</v>
      </c>
      <c r="C3" s="10" t="s">
        <v>158</v>
      </c>
      <c r="D3" s="10" t="s">
        <v>158</v>
      </c>
      <c r="E3" s="10"/>
      <c r="F3" s="10"/>
      <c r="G3" s="10" t="s">
        <v>158</v>
      </c>
      <c r="H3" s="10" t="s">
        <v>158</v>
      </c>
      <c r="I3" s="12" t="s">
        <v>23</v>
      </c>
      <c r="J3" s="12"/>
      <c r="K3" s="12"/>
      <c r="L3" s="10"/>
      <c r="M3" s="10" t="s">
        <v>158</v>
      </c>
      <c r="N3" t="s">
        <v>158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"/>
  <sheetViews>
    <sheetView tabSelected="1" workbookViewId="0">
      <selection activeCell="A18" sqref="A18:A1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175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547.61</v>
      </c>
      <c r="E2" t="str">
        <f>VLOOKUP(A2,HOP!A:L,12,0)</f>
        <v>547.61</v>
      </c>
      <c r="F2" t="str">
        <f>VLOOKUP(A2,HOP!A:C,3,0)</f>
        <v>4110569</v>
      </c>
      <c r="G2">
        <f>D2-E2</f>
        <v>0</v>
      </c>
      <c r="H2" t="str">
        <f>$H$1&amp;F2</f>
        <v>，4110569</v>
      </c>
      <c r="I2" t="str">
        <f>VLOOKUP(A2,HOP!A:U,21,0)</f>
        <v>直连</v>
      </c>
    </row>
    <row r="3" ht="14.25" customHeight="1" spans="1:9">
      <c r="A3" s="6" t="s">
        <v>88</v>
      </c>
      <c r="B3" s="7" t="s">
        <v>81</v>
      </c>
      <c r="C3" s="7" t="s">
        <v>82</v>
      </c>
      <c r="D3" s="3">
        <v>1274.81</v>
      </c>
      <c r="E3" t="str">
        <f>VLOOKUP(A3,HOP!A:L,12,0)</f>
        <v>1274.81</v>
      </c>
      <c r="F3" t="str">
        <f>VLOOKUP(A3,HOP!A:C,3,0)</f>
        <v>4110785</v>
      </c>
      <c r="G3">
        <f t="shared" ref="G3:G11" si="0">D3-E3</f>
        <v>0</v>
      </c>
      <c r="H3" t="str">
        <f t="shared" ref="H3:H11" si="1">$H$1&amp;F3</f>
        <v>，4110785</v>
      </c>
      <c r="I3" t="str">
        <f>VLOOKUP(A3,HOP!A:U,21,0)</f>
        <v>直连</v>
      </c>
    </row>
    <row r="4" ht="14.25" hidden="1" customHeight="1" spans="1:9">
      <c r="A4" s="6" t="s">
        <v>97</v>
      </c>
      <c r="B4" s="7" t="s">
        <v>102</v>
      </c>
      <c r="C4" s="7" t="s">
        <v>103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t="14.25" hidden="1" customHeight="1" spans="1:9">
      <c r="A5" s="6" t="s">
        <v>107</v>
      </c>
      <c r="B5" s="7" t="s">
        <v>111</v>
      </c>
      <c r="C5" s="7" t="s">
        <v>112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t="14.25" customHeight="1" spans="1:9">
      <c r="A6" s="6" t="s">
        <v>115</v>
      </c>
      <c r="B6" s="7" t="s">
        <v>81</v>
      </c>
      <c r="C6" s="7" t="s">
        <v>111</v>
      </c>
      <c r="D6" s="3">
        <v>2383.76</v>
      </c>
      <c r="E6" t="str">
        <f>VLOOKUP(A6,HOP!A:L,12,0)</f>
        <v>2383.76</v>
      </c>
      <c r="F6" t="str">
        <f>VLOOKUP(A6,HOP!A:C,3,0)</f>
        <v>4076876</v>
      </c>
      <c r="G6">
        <f t="shared" si="0"/>
        <v>0</v>
      </c>
      <c r="H6" t="str">
        <f t="shared" si="1"/>
        <v>，4076876</v>
      </c>
      <c r="I6" t="str">
        <f>VLOOKUP(A6,HOP!A:U,21,0)</f>
        <v>直连</v>
      </c>
    </row>
    <row r="7" ht="14.25" customHeight="1" spans="1:9">
      <c r="A7" s="6" t="s">
        <v>122</v>
      </c>
      <c r="B7" s="7" t="s">
        <v>125</v>
      </c>
      <c r="C7" s="7" t="s">
        <v>111</v>
      </c>
      <c r="D7" s="3">
        <v>605.61</v>
      </c>
      <c r="E7" t="str">
        <f>VLOOKUP(A7,HOP!A:L,12,0)</f>
        <v>605.61</v>
      </c>
      <c r="F7" t="str">
        <f>VLOOKUP(A7,HOP!A:C,3,0)</f>
        <v>4130608</v>
      </c>
      <c r="G7">
        <f t="shared" si="0"/>
        <v>0</v>
      </c>
      <c r="H7" t="str">
        <f t="shared" si="1"/>
        <v>，4130608</v>
      </c>
      <c r="I7" t="str">
        <f>VLOOKUP(A7,HOP!A:U,21,0)</f>
        <v>直连</v>
      </c>
    </row>
    <row r="8" ht="14.25" hidden="1" customHeight="1" spans="1:9">
      <c r="A8" s="6" t="s">
        <v>129</v>
      </c>
      <c r="B8" s="7" t="s">
        <v>134</v>
      </c>
      <c r="C8" s="7" t="s">
        <v>135</v>
      </c>
      <c r="D8" s="3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t="14.25" customHeight="1" spans="1:9">
      <c r="A9" s="6" t="s">
        <v>139</v>
      </c>
      <c r="B9" s="7" t="s">
        <v>112</v>
      </c>
      <c r="C9" s="7" t="s">
        <v>145</v>
      </c>
      <c r="D9" s="3">
        <v>627.75</v>
      </c>
      <c r="E9" t="str">
        <f>VLOOKUP(A9,HOP!A:L,12,0)</f>
        <v>627.75</v>
      </c>
      <c r="F9" t="str">
        <f>VLOOKUP(A9,HOP!A:C,3,0)</f>
        <v>3982665</v>
      </c>
      <c r="G9">
        <f t="shared" si="0"/>
        <v>0</v>
      </c>
      <c r="H9" t="str">
        <f t="shared" si="1"/>
        <v>，3982665</v>
      </c>
      <c r="I9" t="str">
        <f>VLOOKUP(A9,HOP!A:U,21,0)</f>
        <v>直连</v>
      </c>
    </row>
    <row r="10" ht="14.25" customHeight="1" spans="1:9">
      <c r="A10" s="6" t="s">
        <v>150</v>
      </c>
      <c r="B10" s="7" t="s">
        <v>111</v>
      </c>
      <c r="C10" s="7" t="s">
        <v>145</v>
      </c>
      <c r="D10" s="3">
        <v>1226.52</v>
      </c>
      <c r="E10" t="str">
        <f>VLOOKUP(A10,HOP!A:L,12,0)</f>
        <v>1226.52</v>
      </c>
      <c r="F10" t="str">
        <f>VLOOKUP(A10,HOP!A:C,3,0)</f>
        <v>4082991</v>
      </c>
      <c r="G10">
        <f t="shared" si="0"/>
        <v>0</v>
      </c>
      <c r="H10" t="str">
        <f t="shared" si="1"/>
        <v>，4082991</v>
      </c>
      <c r="I10" t="str">
        <f>VLOOKUP(A10,HOP!A:U,21,0)</f>
        <v>直连</v>
      </c>
    </row>
    <row r="11" spans="1:10">
      <c r="A11" s="7" t="s">
        <v>168</v>
      </c>
      <c r="D11" s="8">
        <v>408</v>
      </c>
      <c r="E11" t="e">
        <f>VLOOKUP(A11,HOP!A:L,12,0)</f>
        <v>#N/A</v>
      </c>
      <c r="F11">
        <v>3795567</v>
      </c>
      <c r="G11" t="e">
        <f t="shared" si="0"/>
        <v>#N/A</v>
      </c>
      <c r="H11" t="str">
        <f t="shared" si="1"/>
        <v>，3795567</v>
      </c>
      <c r="I11" s="5" t="s">
        <v>176</v>
      </c>
      <c r="J11" s="5" t="s">
        <v>177</v>
      </c>
    </row>
    <row r="13" spans="4:4">
      <c r="D13" s="3">
        <f>SUM(D2:D12)</f>
        <v>7074.06</v>
      </c>
    </row>
    <row r="16" ht="14.25" spans="4:4">
      <c r="D16" s="9" t="s">
        <v>24</v>
      </c>
    </row>
    <row r="18" spans="1:1">
      <c r="A18" t="s">
        <v>178</v>
      </c>
    </row>
    <row r="19" spans="1:1">
      <c r="A19" s="5" t="s">
        <v>179</v>
      </c>
    </row>
  </sheetData>
  <autoFilter ref="A1:I11">
    <filterColumn colId="3">
      <filters>
        <filter val="408.00"/>
        <filter val="547.61"/>
        <filter val="605.61"/>
        <filter val="1,274.81"/>
        <filter val="1,226.52"/>
        <filter val="627.75"/>
        <filter val="2,383.76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180</v>
      </c>
      <c r="B1" s="2" t="s">
        <v>181</v>
      </c>
      <c r="C1" s="2" t="s">
        <v>182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183</v>
      </c>
      <c r="I1" s="2" t="s">
        <v>184</v>
      </c>
      <c r="J1" s="2" t="s">
        <v>185</v>
      </c>
      <c r="K1" s="2" t="s">
        <v>186</v>
      </c>
      <c r="L1" s="2" t="s">
        <v>187</v>
      </c>
      <c r="M1" s="2" t="s">
        <v>188</v>
      </c>
      <c r="N1" s="2" t="s">
        <v>189</v>
      </c>
      <c r="O1" s="2" t="s">
        <v>190</v>
      </c>
      <c r="P1" s="2" t="s">
        <v>191</v>
      </c>
      <c r="Q1" s="2" t="s">
        <v>192</v>
      </c>
      <c r="R1" s="2" t="s">
        <v>193</v>
      </c>
      <c r="S1" s="2" t="s">
        <v>194</v>
      </c>
      <c r="T1" s="2" t="s">
        <v>195</v>
      </c>
      <c r="U1" s="2" t="s">
        <v>196</v>
      </c>
      <c r="V1" s="2" t="s">
        <v>197</v>
      </c>
    </row>
    <row r="2" s="1" customFormat="1" spans="1:22">
      <c r="A2" s="1" t="s">
        <v>72</v>
      </c>
      <c r="B2" s="1" t="s">
        <v>81</v>
      </c>
      <c r="C2" s="1" t="s">
        <v>73</v>
      </c>
      <c r="D2" s="1" t="s">
        <v>78</v>
      </c>
      <c r="E2" s="1" t="s">
        <v>198</v>
      </c>
      <c r="F2" s="1" t="s">
        <v>81</v>
      </c>
      <c r="G2" s="1" t="s">
        <v>82</v>
      </c>
      <c r="H2" s="1" t="s">
        <v>199</v>
      </c>
      <c r="I2" s="1" t="s">
        <v>200</v>
      </c>
      <c r="J2" s="1" t="s">
        <v>201</v>
      </c>
      <c r="K2" s="1" t="s">
        <v>200</v>
      </c>
      <c r="L2" s="1" t="s">
        <v>200</v>
      </c>
      <c r="M2" s="1" t="s">
        <v>202</v>
      </c>
      <c r="N2" s="1" t="s">
        <v>202</v>
      </c>
      <c r="O2" s="1" t="s">
        <v>203</v>
      </c>
      <c r="P2" s="1" t="s">
        <v>204</v>
      </c>
      <c r="Q2" s="1" t="s">
        <v>205</v>
      </c>
      <c r="R2" s="1" t="s">
        <v>206</v>
      </c>
      <c r="S2" s="1" t="s">
        <v>75</v>
      </c>
      <c r="T2" s="1" t="s">
        <v>207</v>
      </c>
      <c r="U2" s="1" t="s">
        <v>176</v>
      </c>
      <c r="V2" s="1" t="s">
        <v>208</v>
      </c>
    </row>
    <row r="3" s="1" customFormat="1" spans="1:22">
      <c r="A3" s="1" t="s">
        <v>150</v>
      </c>
      <c r="B3" s="1" t="s">
        <v>153</v>
      </c>
      <c r="C3" s="1" t="s">
        <v>151</v>
      </c>
      <c r="D3" s="1" t="s">
        <v>78</v>
      </c>
      <c r="E3" s="1" t="s">
        <v>209</v>
      </c>
      <c r="F3" s="1" t="s">
        <v>111</v>
      </c>
      <c r="G3" s="1" t="s">
        <v>145</v>
      </c>
      <c r="H3" s="1" t="s">
        <v>199</v>
      </c>
      <c r="I3" s="1" t="s">
        <v>210</v>
      </c>
      <c r="J3" s="1" t="s">
        <v>201</v>
      </c>
      <c r="K3" s="1" t="s">
        <v>210</v>
      </c>
      <c r="L3" s="1" t="s">
        <v>210</v>
      </c>
      <c r="M3" s="1" t="s">
        <v>202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211</v>
      </c>
      <c r="S3" s="1" t="s">
        <v>75</v>
      </c>
      <c r="T3" s="1" t="s">
        <v>207</v>
      </c>
      <c r="U3" s="1" t="s">
        <v>176</v>
      </c>
      <c r="V3" s="1" t="s">
        <v>208</v>
      </c>
    </row>
    <row r="4" s="1" customFormat="1" spans="1:22">
      <c r="A4" s="1" t="s">
        <v>115</v>
      </c>
      <c r="B4" s="1" t="s">
        <v>118</v>
      </c>
      <c r="C4" s="1" t="s">
        <v>116</v>
      </c>
      <c r="D4" s="1" t="s">
        <v>78</v>
      </c>
      <c r="E4" s="1" t="s">
        <v>212</v>
      </c>
      <c r="F4" s="1" t="s">
        <v>81</v>
      </c>
      <c r="G4" s="1" t="s">
        <v>111</v>
      </c>
      <c r="H4" s="1" t="s">
        <v>199</v>
      </c>
      <c r="I4" s="1" t="s">
        <v>213</v>
      </c>
      <c r="J4" s="1" t="s">
        <v>201</v>
      </c>
      <c r="K4" s="1" t="s">
        <v>213</v>
      </c>
      <c r="L4" s="1" t="s">
        <v>213</v>
      </c>
      <c r="M4" s="1" t="s">
        <v>202</v>
      </c>
      <c r="N4" s="1" t="s">
        <v>202</v>
      </c>
      <c r="O4" s="1" t="s">
        <v>203</v>
      </c>
      <c r="P4" s="1" t="s">
        <v>204</v>
      </c>
      <c r="Q4" s="1" t="s">
        <v>205</v>
      </c>
      <c r="R4" s="1" t="s">
        <v>214</v>
      </c>
      <c r="S4" s="1" t="s">
        <v>75</v>
      </c>
      <c r="T4" s="1" t="s">
        <v>207</v>
      </c>
      <c r="U4" s="1" t="s">
        <v>176</v>
      </c>
      <c r="V4" s="1" t="s">
        <v>208</v>
      </c>
    </row>
    <row r="5" s="1" customFormat="1" spans="1:22">
      <c r="A5" s="1" t="s">
        <v>122</v>
      </c>
      <c r="B5" s="1" t="s">
        <v>125</v>
      </c>
      <c r="C5" s="1" t="s">
        <v>123</v>
      </c>
      <c r="D5" s="1" t="s">
        <v>91</v>
      </c>
      <c r="E5" s="1" t="s">
        <v>215</v>
      </c>
      <c r="F5" s="1" t="s">
        <v>125</v>
      </c>
      <c r="G5" s="1" t="s">
        <v>111</v>
      </c>
      <c r="H5" s="1" t="s">
        <v>199</v>
      </c>
      <c r="I5" s="1" t="s">
        <v>216</v>
      </c>
      <c r="J5" s="1" t="s">
        <v>201</v>
      </c>
      <c r="K5" s="1" t="s">
        <v>216</v>
      </c>
      <c r="L5" s="1" t="s">
        <v>216</v>
      </c>
      <c r="M5" s="1" t="s">
        <v>202</v>
      </c>
      <c r="N5" s="1" t="s">
        <v>202</v>
      </c>
      <c r="O5" s="1" t="s">
        <v>203</v>
      </c>
      <c r="P5" s="1" t="s">
        <v>204</v>
      </c>
      <c r="Q5" s="1" t="s">
        <v>205</v>
      </c>
      <c r="R5" s="1" t="s">
        <v>217</v>
      </c>
      <c r="S5" s="1" t="s">
        <v>75</v>
      </c>
      <c r="T5" s="1" t="s">
        <v>207</v>
      </c>
      <c r="U5" s="1" t="s">
        <v>176</v>
      </c>
      <c r="V5" s="1" t="s">
        <v>208</v>
      </c>
    </row>
    <row r="6" s="1" customFormat="1" spans="1:22">
      <c r="A6" s="1" t="s">
        <v>88</v>
      </c>
      <c r="B6" s="1" t="s">
        <v>81</v>
      </c>
      <c r="C6" s="1" t="s">
        <v>89</v>
      </c>
      <c r="D6" s="1" t="s">
        <v>91</v>
      </c>
      <c r="E6" s="1" t="s">
        <v>218</v>
      </c>
      <c r="F6" s="1" t="s">
        <v>81</v>
      </c>
      <c r="G6" s="1" t="s">
        <v>82</v>
      </c>
      <c r="H6" s="1" t="s">
        <v>199</v>
      </c>
      <c r="I6" s="1" t="s">
        <v>219</v>
      </c>
      <c r="J6" s="1" t="s">
        <v>201</v>
      </c>
      <c r="K6" s="1" t="s">
        <v>219</v>
      </c>
      <c r="L6" s="1" t="s">
        <v>219</v>
      </c>
      <c r="M6" s="1" t="s">
        <v>202</v>
      </c>
      <c r="N6" s="1" t="s">
        <v>202</v>
      </c>
      <c r="O6" s="1" t="s">
        <v>203</v>
      </c>
      <c r="P6" s="1" t="s">
        <v>204</v>
      </c>
      <c r="Q6" s="1" t="s">
        <v>205</v>
      </c>
      <c r="R6" s="1" t="s">
        <v>220</v>
      </c>
      <c r="S6" s="1" t="s">
        <v>75</v>
      </c>
      <c r="T6" s="1" t="s">
        <v>207</v>
      </c>
      <c r="U6" s="1" t="s">
        <v>176</v>
      </c>
      <c r="V6" s="1" t="s">
        <v>208</v>
      </c>
    </row>
    <row r="7" s="1" customFormat="1" spans="1:22">
      <c r="A7" s="1" t="s">
        <v>139</v>
      </c>
      <c r="B7" s="1" t="s">
        <v>144</v>
      </c>
      <c r="C7" s="1" t="s">
        <v>140</v>
      </c>
      <c r="D7" s="1" t="s">
        <v>221</v>
      </c>
      <c r="E7" s="1" t="s">
        <v>222</v>
      </c>
      <c r="F7" s="1" t="s">
        <v>112</v>
      </c>
      <c r="G7" s="1" t="s">
        <v>145</v>
      </c>
      <c r="H7" s="1" t="s">
        <v>199</v>
      </c>
      <c r="I7" s="1" t="s">
        <v>223</v>
      </c>
      <c r="J7" s="1" t="s">
        <v>201</v>
      </c>
      <c r="K7" s="1" t="s">
        <v>223</v>
      </c>
      <c r="L7" s="1" t="s">
        <v>223</v>
      </c>
      <c r="M7" s="1" t="s">
        <v>202</v>
      </c>
      <c r="N7" s="1" t="s">
        <v>202</v>
      </c>
      <c r="O7" s="1" t="s">
        <v>203</v>
      </c>
      <c r="P7" s="1" t="s">
        <v>204</v>
      </c>
      <c r="Q7" s="1" t="s">
        <v>205</v>
      </c>
      <c r="R7" s="1" t="s">
        <v>224</v>
      </c>
      <c r="S7" s="1" t="s">
        <v>75</v>
      </c>
      <c r="T7" s="1" t="s">
        <v>207</v>
      </c>
      <c r="U7" s="1" t="s">
        <v>176</v>
      </c>
      <c r="V7" s="1" t="s">
        <v>225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2023-10-31T03:18:08Z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E321D2F4D3E44FF08971AE6FE68F76EE_12</vt:lpwstr>
  </property>
</Properties>
</file>