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<sst xmlns="http://schemas.openxmlformats.org/spreadsheetml/2006/main" count="168" uniqueCount="106">
  <si>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</si>
  <si>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</si>
  <si>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</si>
  <si>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</si>
  <si>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</si>
  <si>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</si>
  <si>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</si>
  <si>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</si>
  <si>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</si>
  <si>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</si>
  <si>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</si>
  <si>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</si>
  <si>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</si>
  <si>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</si>
  <si>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</si>
  <si>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</si>
  <si>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</si>
  <si>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</si>
  <si>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</si>
  <si>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</si>
  <si>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</si>
  <si>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</si>
  <si>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</si>
  <si>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</si>
  <si>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</si>
  <si>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26118190014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</si>
  <si>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</si>
  <si>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</si>
  <si>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</si>
  <si>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</si>
  <si>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</si>
  <si>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YAO/LINGFEI</t>
  </si>
  <si>
    <t>CA363231031CNY</t>
  </si>
  <si>
    <t>未提现</t>
  </si>
  <si>
    <t>携程开票</t>
  </si>
  <si>
    <t xml:space="preserve">3795840	</t>
  </si>
  <si>
    <t xml:space="preserve">13067294	</t>
  </si>
  <si>
    <t xml:space="preserve">26118190010	</t>
  </si>
  <si>
    <t>方块客房 (城市景观)(至少提前5天预订)(至少连住2晚及以上)&lt;双人入住&gt;&lt;内宾&gt;&lt;无早&gt;</t>
  </si>
  <si>
    <t>YAO/YANQUN</t>
  </si>
  <si>
    <t xml:space="preserve">3795839	</t>
  </si>
  <si>
    <t xml:space="preserve">13067291	</t>
  </si>
  <si>
    <t xml:space="preserve">999226622348936	</t>
  </si>
  <si>
    <t>[香港]香港都会海逸酒店(Harbour Plaza Metropolis)(5347164)</t>
  </si>
  <si>
    <t>高级房(至少提前7天预订)(至少连住2晚及以上)&lt;双人入住&gt;&lt;内宾&gt;&lt;无早&gt;</t>
  </si>
  <si>
    <t>LIANG/PEIZHI,WANG/YU,SHEN/WEINA</t>
  </si>
  <si>
    <t xml:space="preserve">3882153	</t>
  </si>
  <si>
    <t xml:space="preserve">6292693	</t>
  </si>
  <si>
    <t xml:space="preserve">999227330084110	</t>
  </si>
  <si>
    <t>[梅州]梅州白天鹅迎宾馆(100697959)</t>
  </si>
  <si>
    <t>商务江景大床房&lt;超值特惠&gt;&lt;双人入住&gt;&lt;日历房套餐高价值&gt;&lt;单早&gt;&lt;新酒店礼盒&gt;</t>
  </si>
  <si>
    <t>卞静</t>
  </si>
  <si>
    <t xml:space="preserve">	</t>
  </si>
  <si>
    <t>，</t>
  </si>
  <si>
    <t>202310101824290020</t>
  </si>
  <si>
    <t>A231031093417481</t>
  </si>
  <si>
    <t>房集：i231031092837 294元</t>
  </si>
  <si>
    <t>CNY / HKD 当前参考汇率: 1.067326986</t>
  </si>
  <si>
    <t>总计： 26708 CNY/
28506.17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</si>
  <si>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</si>
  <si>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</si>
  <si>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</si>
  <si>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</si>
  <si>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</si>
  <si>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</si>
  <si>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</si>
  <si>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</si>
  <si>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</si>
  <si>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</si>
  <si>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</si>
  <si>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</si>
  <si>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</si>
  <si>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</si>
  <si>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</si>
  <si>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</si>
  <si>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</si>
  <si>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</si>
  <si>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</si>
  <si>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2023-09-04</t>
  </si>
  <si>
    <t>3882153</t>
  </si>
  <si>
    <t>香港都会海逸酒店</t>
  </si>
  <si>
    <t>LIANG PEIZHI,WANG YU,SHEN WEINA</t>
  </si>
  <si>
    <t>2023-10-12</t>
  </si>
  <si>
    <t>2023-10-16</t>
  </si>
  <si>
    <t>退房日周结</t>
  </si>
  <si>
    <t>11232.00</t>
  </si>
  <si>
    <t>RMB</t>
  </si>
  <si>
    <t>0</t>
  </si>
  <si>
    <t>0.00</t>
  </si>
  <si>
    <t>携程国内直连(DD)</t>
  </si>
  <si>
    <t>01.011249</t>
  </si>
  <si>
    <t>2023-09-05 11:06:15</t>
  </si>
  <si>
    <t>否</t>
  </si>
  <si>
    <t>汇智国际旅游发展有限公司</t>
  </si>
  <si>
    <t>直连</t>
  </si>
  <si>
    <t>中国</t>
  </si>
  <si>
    <t>2023-08-17</t>
  </si>
  <si>
    <t>3795840</t>
  </si>
  <si>
    <t>历山酒店</t>
  </si>
  <si>
    <t>YAO LINGFEI</t>
  </si>
  <si>
    <t>2023-10-10</t>
  </si>
  <si>
    <t>7591.00</t>
  </si>
  <si>
    <t>2023-08-23 14:44:08</t>
  </si>
  <si>
    <t>3795839</t>
  </si>
  <si>
    <t>YAO YANQUN</t>
  </si>
  <si>
    <t>2023-08-23 14:42:08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</si>
</sst>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133350</xdr:colOff>
      <xdr:row>50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10615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45209</v>
      </c>
      <c r="G2" s="6">
        <v>45215</v>
      </c>
      <c r="H2" s="4">
        <v>1</v>
      </c>
      <c r="I2" s="4">
        <v>6</v>
      </c>
      <c r="J2" s="4">
        <v>6</v>
      </c>
      <c r="K2" s="4" t="s">
        <v>30</v>
      </c>
      <c r="L2" s="4">
        <v>7591</v>
      </c>
      <c r="M2" s="4">
        <v>7591</v>
      </c>
      <c r="N2" s="4" t="s">
        <v>31</v>
      </c>
      <c r="O2" s="4" t="s">
        <v>32</v>
      </c>
      <c r="P2" s="4" t="s">
        <v>33</v>
      </c>
      <c r="Q2" s="4">
        <v>0</v>
      </c>
      <c r="R2" s="8">
        <v>45155</v>
      </c>
      <c r="S2" s="6">
        <v>45230</v>
      </c>
      <c r="T2" s="4" t="s">
        <v>34</v>
      </c>
      <c r="U2" s="4">
        <v>7591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45209</v>
      </c>
      <c r="G3" s="6">
        <v>45215</v>
      </c>
      <c r="H3" s="4">
        <v>1</v>
      </c>
      <c r="I3" s="4">
        <v>6</v>
      </c>
      <c r="J3" s="4">
        <v>6</v>
      </c>
      <c r="K3" s="4" t="s">
        <v>30</v>
      </c>
      <c r="L3" s="4">
        <v>7591</v>
      </c>
      <c r="M3" s="4">
        <v>7591</v>
      </c>
      <c r="N3" s="4" t="s">
        <v>39</v>
      </c>
      <c r="O3" s="4" t="s">
        <v>32</v>
      </c>
      <c r="P3" s="4" t="s">
        <v>33</v>
      </c>
      <c r="Q3" s="4">
        <v>0</v>
      </c>
      <c r="R3" s="8">
        <v>45155</v>
      </c>
      <c r="S3" s="6">
        <v>45230</v>
      </c>
      <c r="T3" s="4" t="s">
        <v>34</v>
      </c>
      <c r="U3" s="4">
        <v>7591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6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45211</v>
      </c>
      <c r="G4" s="6">
        <v>45215</v>
      </c>
      <c r="H4" s="4">
        <v>2</v>
      </c>
      <c r="I4" s="4">
        <v>4</v>
      </c>
      <c r="J4" s="4">
        <v>8</v>
      </c>
      <c r="K4" s="4" t="s">
        <v>30</v>
      </c>
      <c r="L4" s="4">
        <v>11232</v>
      </c>
      <c r="M4" s="4">
        <v>11232</v>
      </c>
      <c r="N4" s="4" t="s">
        <v>45</v>
      </c>
      <c r="O4" s="4" t="s">
        <v>32</v>
      </c>
      <c r="P4" s="4" t="s">
        <v>33</v>
      </c>
      <c r="Q4" s="4">
        <v>0</v>
      </c>
      <c r="R4" s="8">
        <v>45173</v>
      </c>
      <c r="S4" s="6">
        <v>45230</v>
      </c>
      <c r="T4" s="4" t="s">
        <v>34</v>
      </c>
      <c r="U4" s="4">
        <v>11232</v>
      </c>
      <c r="V4" s="4">
        <v>0</v>
      </c>
      <c r="W4" s="4">
        <v>0</v>
      </c>
      <c r="X4" s="4" t="s">
        <v>46</v>
      </c>
      <c r="Y4" s="4">
        <v>6292691</v>
      </c>
      <c r="Z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45214</v>
      </c>
      <c r="G5" s="6">
        <v>45215</v>
      </c>
      <c r="H5" s="4">
        <v>1</v>
      </c>
      <c r="I5" s="4">
        <v>1</v>
      </c>
      <c r="J5" s="4">
        <v>1</v>
      </c>
      <c r="K5" s="4" t="s">
        <v>30</v>
      </c>
      <c r="L5" s="4">
        <v>294</v>
      </c>
      <c r="M5" s="4">
        <v>294</v>
      </c>
      <c r="N5" s="4" t="s">
        <v>51</v>
      </c>
      <c r="O5" s="4" t="s">
        <v>32</v>
      </c>
      <c r="P5" s="4" t="s">
        <v>33</v>
      </c>
      <c r="Q5" s="4">
        <v>0</v>
      </c>
      <c r="R5" s="8">
        <v>45209</v>
      </c>
      <c r="S5" s="6">
        <v>45230</v>
      </c>
      <c r="T5" s="4" t="s">
        <v>34</v>
      </c>
      <c r="U5" s="4">
        <v>294</v>
      </c>
      <c r="V5" s="4">
        <v>0</v>
      </c>
      <c r="W5" s="4">
        <v>0</v>
      </c>
      <c r="X5" s="4" t="s">
        <v>52</v>
      </c>
      <c r="Y5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26118190014</v>
      </c>
      <c r="B2" s="6">
        <v>45209</v>
      </c>
      <c r="C2" s="6">
        <v>45215</v>
      </c>
      <c r="D2" s="4">
        <v>7591</v>
      </c>
      <c r="E2" s="4" t="str">
        <f>VLOOKUP(A2,HOP!A:L,12,0)</f>
        <v>7591.00</v>
      </c>
      <c r="F2" s="4" t="str">
        <f>VLOOKUP(A2,HOP!A:C,3,0)</f>
        <v>3795840</v>
      </c>
      <c r="G2" s="4">
        <f>D2-E2</f>
        <v>0</v>
      </c>
      <c r="H2" s="4" t="str">
        <f>$H$1&amp;F2</f>
        <v>，3795840</v>
      </c>
      <c r="I2" s="4" t="str">
        <f>VLOOKUP(A2,HOP!A:U,21,0)</f>
        <v>直连</v>
      </c>
    </row>
    <row r="3" s="4" customFormat="1" spans="1:9">
      <c r="A3" s="5">
        <v>26118190010</v>
      </c>
      <c r="B3" s="6">
        <v>45209</v>
      </c>
      <c r="C3" s="6">
        <v>45215</v>
      </c>
      <c r="D3" s="4">
        <v>7591</v>
      </c>
      <c r="E3" s="4" t="str">
        <f>VLOOKUP(A3,HOP!A:L,12,0)</f>
        <v>7591.00</v>
      </c>
      <c r="F3" s="4" t="str">
        <f>VLOOKUP(A3,HOP!A:C,3,0)</f>
        <v>3795839</v>
      </c>
      <c r="G3" s="4">
        <f>D3-E3</f>
        <v>0</v>
      </c>
      <c r="H3" s="4" t="str">
        <f>$H$1&amp;F3</f>
        <v>，3795839</v>
      </c>
      <c r="I3" s="4" t="str">
        <f>VLOOKUP(A3,HOP!A:U,21,0)</f>
        <v>直连</v>
      </c>
    </row>
    <row r="4" s="4" customFormat="1" spans="1:9">
      <c r="A4" s="5">
        <v>999226622348936</v>
      </c>
      <c r="B4" s="6">
        <v>45211</v>
      </c>
      <c r="C4" s="6">
        <v>45215</v>
      </c>
      <c r="D4" s="4">
        <v>11232</v>
      </c>
      <c r="E4" s="4" t="str">
        <f>VLOOKUP(A4,HOP!A:L,12,0)</f>
        <v>11232.00</v>
      </c>
      <c r="F4" s="4" t="str">
        <f>VLOOKUP(A4,HOP!A:C,3,0)</f>
        <v>3882153</v>
      </c>
      <c r="G4" s="4">
        <f>D4-E4</f>
        <v>0</v>
      </c>
      <c r="H4" s="4" t="str">
        <f>$H$1&amp;F4</f>
        <v>，3882153</v>
      </c>
      <c r="I4" s="4" t="str">
        <f>VLOOKUP(A4,HOP!A:U,21,0)</f>
        <v>直连</v>
      </c>
    </row>
    <row r="5" s="4" customFormat="1" spans="1:10">
      <c r="A5" s="5">
        <v>999227330084110</v>
      </c>
      <c r="B5" s="6">
        <v>45214</v>
      </c>
      <c r="C5" s="6">
        <v>45215</v>
      </c>
      <c r="D5" s="4">
        <v>294</v>
      </c>
      <c r="E5" s="4">
        <v>294</v>
      </c>
      <c r="F5" s="9" t="s">
        <v>54</v>
      </c>
      <c r="G5" s="4">
        <f>D5-E5</f>
        <v>0</v>
      </c>
      <c r="H5" s="4" t="str">
        <f>$H$1&amp;F5</f>
        <v>，202310101824290020</v>
      </c>
      <c r="I5" s="4" t="e">
        <f>VLOOKUP(A5,HOP!A:U,21,0)</f>
        <v>#N/A</v>
      </c>
      <c r="J5" s="7">
        <v>10.1</v>
      </c>
    </row>
    <row r="7" spans="4:4">
      <c r="D7" s="4">
        <f>SUM(D2:D6)</f>
        <v>26708</v>
      </c>
    </row>
    <row r="13" spans="1:4">
      <c r="A13" s="4" t="s">
        <v>55</v>
      </c>
      <c r="C13" s="4">
        <v>26414</v>
      </c>
      <c r="D13" s="4">
        <v>28192.38</v>
      </c>
    </row>
    <row r="14" spans="1:4">
      <c r="A14" s="4" t="s">
        <v>56</v>
      </c>
      <c r="C14" s="4">
        <v>294</v>
      </c>
      <c r="D14" s="4">
        <v>313.79</v>
      </c>
    </row>
    <row r="15" spans="1:4">
      <c r="A15" s="4" t="s">
        <v>57</v>
      </c>
      <c r="C15" s="4">
        <f>SUM(C13:C14)</f>
        <v>26708</v>
      </c>
      <c r="D15" s="4">
        <f>SUM(D13:D14)</f>
        <v>28506.17</v>
      </c>
    </row>
    <row r="16" spans="1:1">
      <c r="A16" s="4" t="s">
        <v>58</v>
      </c>
    </row>
  </sheetData>
  <autoFilter ref="A1:XFD5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C13" sqref="C13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999226622348936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26118190014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83</v>
      </c>
      <c r="H3" s="1" t="s">
        <v>84</v>
      </c>
      <c r="I3" s="1" t="s">
        <v>101</v>
      </c>
      <c r="J3" s="1" t="s">
        <v>86</v>
      </c>
      <c r="K3" s="1" t="s">
        <v>101</v>
      </c>
      <c r="L3" s="1" t="s">
        <v>101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102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3">
        <v>26118190010</v>
      </c>
      <c r="B4" s="1" t="s">
        <v>96</v>
      </c>
      <c r="C4" s="1" t="s">
        <v>103</v>
      </c>
      <c r="D4" s="1" t="s">
        <v>98</v>
      </c>
      <c r="E4" s="1" t="s">
        <v>104</v>
      </c>
      <c r="F4" s="1" t="s">
        <v>100</v>
      </c>
      <c r="G4" s="1" t="s">
        <v>83</v>
      </c>
      <c r="H4" s="1" t="s">
        <v>84</v>
      </c>
      <c r="I4" s="1" t="s">
        <v>101</v>
      </c>
      <c r="J4" s="1" t="s">
        <v>86</v>
      </c>
      <c r="K4" s="1" t="s">
        <v>101</v>
      </c>
      <c r="L4" s="1" t="s">
        <v>101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105</v>
      </c>
      <c r="S4" s="1" t="s">
        <v>92</v>
      </c>
      <c r="T4" s="1" t="s">
        <v>93</v>
      </c>
      <c r="U4" s="1" t="s">
        <v>94</v>
      </c>
      <c r="V4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2023-10-31T01:35:39Z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