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<sst xmlns="http://schemas.openxmlformats.org/spreadsheetml/2006/main" count="128" uniqueCount="94">
  <si>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</si>
  <si>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</si>
  <si>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</si>
  <si>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</si>
  <si>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</si>
  <si>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</si>
  <si>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</si>
  <si>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</si>
  <si>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</si>
  <si>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</si>
  <si>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</si>
  <si>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</si>
  <si>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</si>
  <si>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</si>
  <si>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</si>
  <si>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</si>
  <si>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</si>
  <si>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</si>
  <si>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</si>
  <si>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</si>
  <si>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</si>
  <si>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</si>
  <si>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</si>
  <si>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</si>
  <si>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</si>
  <si>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999227400594863	</t>
  </si>
  <si>
    <t>Ctrip</t>
  </si>
  <si>
    <t>正常</t>
  </si>
  <si>
    <t>[香港]富荟土瓜湾酒店(iclub To Kwa Wan Hotel)(17099151)</t>
  </si>
  <si>
    <t>卓荟客房(至少提前3天预订)&lt;连住2-7晚&gt;&lt;双人入住&gt;&lt;内宾&gt;&lt;无早&gt;</t>
  </si>
  <si>
    <t>CNY</t>
  </si>
  <si>
    <t>TSE/CHIU,Ye/mei cheng</t>
  </si>
  <si>
    <t>CA363231103CNY</t>
  </si>
  <si>
    <t>未提现</t>
  </si>
  <si>
    <t>携程开票</t>
  </si>
  <si>
    <t xml:space="preserve">4069507	</t>
  </si>
  <si>
    <t xml:space="preserve">12295202	</t>
  </si>
  <si>
    <t xml:space="preserve">999227446319255	</t>
  </si>
  <si>
    <t>[梅州]梅州白天鹅迎宾馆(100697959)</t>
  </si>
  <si>
    <t>商务江景大床房&lt;超值特惠&gt;&lt;双人入住&gt;&lt;日历房套餐高价值&gt;&lt;单早&gt;&lt;新酒店礼盒&gt;</t>
  </si>
  <si>
    <t>于智超,郭琦</t>
  </si>
  <si>
    <t xml:space="preserve">	</t>
  </si>
  <si>
    <t xml:space="preserve">999227951253977	</t>
  </si>
  <si>
    <t>[梅州]梅州昌盛豪生大酒店(45834822)</t>
  </si>
  <si>
    <t>柚见客家——非遗套房&lt;超值特惠&gt;&lt;双人入住&gt;&lt;双早&gt;&lt;新酒店礼盒&gt;</t>
  </si>
  <si>
    <t>董睿敏</t>
  </si>
  <si>
    <t xml:space="preserve">27963142388	</t>
  </si>
  <si>
    <t>商务江景双床房&lt;特惠促销&gt;&lt;双人入住&gt;&lt;双早&gt;&lt;日历房套餐高价值&gt;&lt;新酒店礼盒&gt;</t>
  </si>
  <si>
    <t>杨建敏</t>
  </si>
  <si>
    <t>，</t>
  </si>
  <si>
    <t>202311031022340079</t>
  </si>
  <si>
    <t>202310171023030021</t>
  </si>
  <si>
    <t>202310172044360020</t>
  </si>
  <si>
    <t>A231103090330481</t>
  </si>
  <si>
    <t>房集：i231103111228 1697.6元</t>
  </si>
  <si>
    <t>CNY / HKD 当前参考汇率: 1.067896884</t>
  </si>
  <si>
    <t>总计：3693.6 CNY/
3944.38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</si>
  <si>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</si>
  <si>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</si>
  <si>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</si>
  <si>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</si>
  <si>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</si>
  <si>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</si>
  <si>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</si>
  <si>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</si>
  <si>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</si>
  <si>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</si>
  <si>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</si>
  <si>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</si>
  <si>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</si>
  <si>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</si>
  <si>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</si>
  <si>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</si>
  <si>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</si>
  <si>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</si>
  <si>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</si>
  <si>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2023-10-14</t>
  </si>
  <si>
    <t>4069507</t>
  </si>
  <si>
    <t>富荟土瓜湾酒店</t>
  </si>
  <si>
    <t>Chen Zhisheng,Ye mei cheng</t>
  </si>
  <si>
    <t>2023-10-17</t>
  </si>
  <si>
    <t>2023-10-19</t>
  </si>
  <si>
    <t>退房日周结</t>
  </si>
  <si>
    <t>1996.00</t>
  </si>
  <si>
    <t>RMB</t>
  </si>
  <si>
    <t>0</t>
  </si>
  <si>
    <t>0.00</t>
  </si>
  <si>
    <t>携程国内直连(DD)</t>
  </si>
  <si>
    <t>01.011249</t>
  </si>
  <si>
    <t>2023-10-16 09:53:55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</si>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</sst>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323850</xdr:colOff>
      <xdr:row>46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5822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45216</v>
      </c>
      <c r="G2" s="6">
        <v>45218</v>
      </c>
      <c r="H2" s="4">
        <v>2</v>
      </c>
      <c r="I2" s="4">
        <v>2</v>
      </c>
      <c r="J2" s="4">
        <v>4</v>
      </c>
      <c r="K2" s="4" t="s">
        <v>30</v>
      </c>
      <c r="L2" s="4">
        <v>1996</v>
      </c>
      <c r="M2" s="4">
        <v>1996</v>
      </c>
      <c r="N2" s="4" t="s">
        <v>31</v>
      </c>
      <c r="O2" s="4" t="s">
        <v>32</v>
      </c>
      <c r="P2" s="4" t="s">
        <v>33</v>
      </c>
      <c r="Q2" s="4">
        <v>0</v>
      </c>
      <c r="R2" s="7">
        <v>45213</v>
      </c>
      <c r="S2" s="6">
        <v>45233</v>
      </c>
      <c r="T2" s="4" t="s">
        <v>34</v>
      </c>
      <c r="U2" s="4">
        <v>1996</v>
      </c>
      <c r="V2" s="4">
        <v>0</v>
      </c>
      <c r="W2" s="4">
        <v>0</v>
      </c>
      <c r="X2" s="4" t="s">
        <v>35</v>
      </c>
      <c r="Y2" s="4">
        <v>12295201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45217</v>
      </c>
      <c r="G3" s="6">
        <v>45218</v>
      </c>
      <c r="H3" s="4">
        <v>2</v>
      </c>
      <c r="I3" s="4">
        <v>1</v>
      </c>
      <c r="J3" s="4">
        <v>2</v>
      </c>
      <c r="K3" s="4" t="s">
        <v>30</v>
      </c>
      <c r="L3" s="4">
        <v>588</v>
      </c>
      <c r="M3" s="4">
        <v>588</v>
      </c>
      <c r="N3" s="4" t="s">
        <v>40</v>
      </c>
      <c r="O3" s="4" t="s">
        <v>32</v>
      </c>
      <c r="P3" s="4" t="s">
        <v>33</v>
      </c>
      <c r="Q3" s="4">
        <v>0</v>
      </c>
      <c r="R3" s="7">
        <v>45215</v>
      </c>
      <c r="S3" s="6">
        <v>45233</v>
      </c>
      <c r="T3" s="4" t="s">
        <v>34</v>
      </c>
      <c r="U3" s="4">
        <v>588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45217</v>
      </c>
      <c r="G4" s="6">
        <v>45218</v>
      </c>
      <c r="H4" s="4">
        <v>1</v>
      </c>
      <c r="I4" s="4">
        <v>1</v>
      </c>
      <c r="J4" s="4">
        <v>1</v>
      </c>
      <c r="K4" s="4" t="s">
        <v>30</v>
      </c>
      <c r="L4" s="4">
        <v>782.6</v>
      </c>
      <c r="M4" s="4">
        <v>782.6</v>
      </c>
      <c r="N4" s="4" t="s">
        <v>45</v>
      </c>
      <c r="O4" s="4" t="s">
        <v>32</v>
      </c>
      <c r="P4" s="4" t="s">
        <v>33</v>
      </c>
      <c r="Q4" s="4">
        <v>0</v>
      </c>
      <c r="R4" s="7">
        <v>45216</v>
      </c>
      <c r="S4" s="6">
        <v>45233</v>
      </c>
      <c r="T4" s="4" t="s">
        <v>34</v>
      </c>
      <c r="U4" s="4">
        <v>782.6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47</v>
      </c>
      <c r="F5" s="6">
        <v>45217</v>
      </c>
      <c r="G5" s="6">
        <v>45218</v>
      </c>
      <c r="H5" s="4">
        <v>1</v>
      </c>
      <c r="I5" s="4">
        <v>1</v>
      </c>
      <c r="J5" s="4">
        <v>1</v>
      </c>
      <c r="K5" s="4" t="s">
        <v>30</v>
      </c>
      <c r="L5" s="4">
        <v>327</v>
      </c>
      <c r="M5" s="4">
        <v>327</v>
      </c>
      <c r="N5" s="4" t="s">
        <v>48</v>
      </c>
      <c r="O5" s="4" t="s">
        <v>32</v>
      </c>
      <c r="P5" s="4" t="s">
        <v>33</v>
      </c>
      <c r="Q5" s="4">
        <v>0</v>
      </c>
      <c r="R5" s="7">
        <v>45216</v>
      </c>
      <c r="S5" s="6">
        <v>45233</v>
      </c>
      <c r="T5" s="4" t="s">
        <v>34</v>
      </c>
      <c r="U5" s="4">
        <v>327</v>
      </c>
      <c r="V5" s="4">
        <v>0</v>
      </c>
      <c r="W5" s="4">
        <v>0</v>
      </c>
      <c r="X5" s="4" t="s">
        <v>41</v>
      </c>
      <c r="Y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999227400594863</v>
      </c>
      <c r="B2" s="6">
        <v>45216</v>
      </c>
      <c r="C2" s="6">
        <v>45218</v>
      </c>
      <c r="D2" s="4">
        <v>1996</v>
      </c>
      <c r="E2" s="4" t="str">
        <f>VLOOKUP(A2,HOP!A:L,12,0)</f>
        <v>1996.00</v>
      </c>
      <c r="F2" s="4" t="str">
        <f>VLOOKUP(A2,HOP!A:C,3,0)</f>
        <v>4069507</v>
      </c>
      <c r="G2" s="4">
        <f>D2-E2</f>
        <v>0</v>
      </c>
      <c r="H2" s="4" t="str">
        <f>$H$1&amp;F2</f>
        <v>，4069507</v>
      </c>
      <c r="I2" s="4" t="str">
        <f>VLOOKUP(A2,HOP!A:U,21,0)</f>
        <v>直连</v>
      </c>
    </row>
    <row r="3" s="4" customFormat="1" spans="1:9">
      <c r="A3" s="5">
        <v>999227446319255</v>
      </c>
      <c r="B3" s="6">
        <v>45217</v>
      </c>
      <c r="C3" s="6">
        <v>45218</v>
      </c>
      <c r="D3" s="4">
        <v>588</v>
      </c>
      <c r="E3" s="4">
        <v>588</v>
      </c>
      <c r="F3" s="8" t="s">
        <v>50</v>
      </c>
      <c r="G3" s="4">
        <f>D3-E3</f>
        <v>0</v>
      </c>
      <c r="H3" s="4" t="str">
        <f>$H$1&amp;F3</f>
        <v>，202311031022340079</v>
      </c>
      <c r="I3" s="4">
        <v>11.3</v>
      </c>
    </row>
    <row r="4" s="4" customFormat="1" spans="1:9">
      <c r="A4" s="5">
        <v>999227951253977</v>
      </c>
      <c r="B4" s="6">
        <v>45217</v>
      </c>
      <c r="C4" s="6">
        <v>45218</v>
      </c>
      <c r="D4" s="4">
        <v>782.6</v>
      </c>
      <c r="E4" s="4">
        <v>782.6</v>
      </c>
      <c r="F4" s="8" t="s">
        <v>51</v>
      </c>
      <c r="G4" s="4">
        <f>D4-E4</f>
        <v>0</v>
      </c>
      <c r="H4" s="4" t="str">
        <f>$H$1&amp;F4</f>
        <v>，202310171023030021</v>
      </c>
      <c r="I4" s="4">
        <v>10.17</v>
      </c>
    </row>
    <row r="5" s="4" customFormat="1" spans="1:9">
      <c r="A5" s="5">
        <v>27963142388</v>
      </c>
      <c r="B5" s="6">
        <v>45217</v>
      </c>
      <c r="C5" s="6">
        <v>45218</v>
      </c>
      <c r="D5" s="4">
        <v>327</v>
      </c>
      <c r="E5" s="4">
        <v>327</v>
      </c>
      <c r="F5" s="8" t="s">
        <v>52</v>
      </c>
      <c r="G5" s="4">
        <f>D5-E5</f>
        <v>0</v>
      </c>
      <c r="H5" s="4" t="str">
        <f>$H$1&amp;F5</f>
        <v>，202310172044360020</v>
      </c>
      <c r="I5" s="4">
        <v>10.17</v>
      </c>
    </row>
    <row r="7" spans="4:4">
      <c r="D7" s="4">
        <f>SUM(D2:D6)</f>
        <v>3693.6</v>
      </c>
    </row>
    <row r="11" spans="1:4">
      <c r="A11" s="4" t="s">
        <v>53</v>
      </c>
      <c r="C11" s="4">
        <v>1996</v>
      </c>
      <c r="D11" s="4">
        <v>2131.52</v>
      </c>
    </row>
    <row r="12" spans="1:4">
      <c r="A12" s="4" t="s">
        <v>54</v>
      </c>
      <c r="C12" s="4">
        <v>1697.6</v>
      </c>
      <c r="D12" s="4">
        <v>1812.86</v>
      </c>
    </row>
    <row r="13" spans="1:4">
      <c r="A13" s="4" t="s">
        <v>55</v>
      </c>
      <c r="C13" s="4">
        <f>SUM(C11:C12)</f>
        <v>3693.6</v>
      </c>
      <c r="D13" s="4">
        <f>SUM(D11:D12)</f>
        <v>3944.38</v>
      </c>
    </row>
    <row r="14" spans="1:1">
      <c r="A14" s="4" t="s">
        <v>56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</row>
    <row r="2" s="1" customFormat="1" spans="1:22">
      <c r="A2" s="3">
        <v>999227400594863</v>
      </c>
      <c r="B2" s="1" t="s">
        <v>76</v>
      </c>
      <c r="C2" s="1" t="s">
        <v>77</v>
      </c>
      <c r="D2" s="1" t="s">
        <v>78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2023-11-03T03:14:12Z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