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<sst xmlns="http://schemas.openxmlformats.org/spreadsheetml/2006/main" count="139" uniqueCount="90">
  <si>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</si>
  <si>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</si>
  <si>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</si>
  <si>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</si>
  <si>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</si>
  <si>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</si>
  <si>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</si>
  <si>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</si>
  <si>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</si>
  <si>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</si>
  <si>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</si>
  <si>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</si>
  <si>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</si>
  <si>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</si>
  <si>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</si>
  <si>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</si>
  <si>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</si>
  <si>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</si>
  <si>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</si>
  <si>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</si>
  <si>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</si>
  <si>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</si>
  <si>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</si>
  <si>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</si>
  <si>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</si>
  <si>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999226034699631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</si>
  <si>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</si>
  <si>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</si>
  <si>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</si>
  <si>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</si>
  <si>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</si>
  <si>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LIN/JIAQI,ZHONG/QIANQIAN</t>
  </si>
  <si>
    <t>CA363231107CNY</t>
  </si>
  <si>
    <t>未提现</t>
  </si>
  <si>
    <t>携程开票</t>
  </si>
  <si>
    <t xml:space="preserve">3778994	</t>
  </si>
  <si>
    <t xml:space="preserve">	</t>
  </si>
  <si>
    <t xml:space="preserve">999228016609703	</t>
  </si>
  <si>
    <t>[梅州]梅州昌盛豪生大酒店(45834822)</t>
  </si>
  <si>
    <t>柚见汝——非遗大床房&lt;超值特惠&gt;&lt;双人入住&gt;&lt;双早&gt;&lt;新酒店礼盒&gt;</t>
  </si>
  <si>
    <t>罗浩</t>
  </si>
  <si>
    <t>取消</t>
  </si>
  <si>
    <t xml:space="preserve">28040135410	</t>
  </si>
  <si>
    <t xml:space="preserve">999228042997218	</t>
  </si>
  <si>
    <t>柚见好——非遗双床房&lt;超值特惠&gt;&lt;双人入住&gt;&lt;双早&gt;&lt;新酒店礼盒&gt;</t>
  </si>
  <si>
    <t>江标岳罗子敬</t>
  </si>
  <si>
    <t>，</t>
  </si>
  <si>
    <t>202310220831410071</t>
  </si>
  <si>
    <t>202310221324430079</t>
  </si>
  <si>
    <t>A231107092111481</t>
  </si>
  <si>
    <t>房集：i231107092029 840元</t>
  </si>
  <si>
    <t>CNY / HKD 当前参考汇率: 1.073583407</t>
  </si>
  <si>
    <t>总计：12072 CNY/
12960.3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</si>
  <si>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</si>
  <si>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</si>
  <si>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</si>
  <si>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</si>
  <si>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</si>
  <si>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</si>
  <si>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</si>
  <si>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</si>
  <si>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</si>
  <si>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</si>
  <si>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</si>
  <si>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</si>
  <si>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</si>
  <si>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</si>
  <si>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</si>
  <si>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</si>
  <si>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</si>
  <si>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</si>
  <si>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</si>
  <si>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2023-08-14</t>
  </si>
  <si>
    <t>3778994</t>
  </si>
  <si>
    <t>香港都会海逸酒店</t>
  </si>
  <si>
    <t>LIN JIAQI,ZHONG QIANQIAN</t>
  </si>
  <si>
    <t>2023-10-19</t>
  </si>
  <si>
    <t>2023-10-23</t>
  </si>
  <si>
    <t>退房日周结</t>
  </si>
  <si>
    <t>11232.00</t>
  </si>
  <si>
    <t>RMB</t>
  </si>
  <si>
    <t>0</t>
  </si>
  <si>
    <t>0.00</t>
  </si>
  <si>
    <t>携程国内直连(DD)</t>
  </si>
  <si>
    <t>01.011249</t>
  </si>
  <si>
    <t>2023-08-15 11:23:08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</si>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</sst>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13</xdr:col>
      <xdr:colOff>457200</xdr:colOff>
      <xdr:row>47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0584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45218</v>
      </c>
      <c r="G2" s="6">
        <v>45222</v>
      </c>
      <c r="H2" s="4">
        <v>2</v>
      </c>
      <c r="I2" s="4">
        <v>4</v>
      </c>
      <c r="J2" s="4">
        <v>8</v>
      </c>
      <c r="K2" s="4" t="s">
        <v>30</v>
      </c>
      <c r="L2" s="4">
        <v>11232</v>
      </c>
      <c r="M2" s="4">
        <v>11232</v>
      </c>
      <c r="N2" s="4" t="s">
        <v>31</v>
      </c>
      <c r="O2" s="4" t="s">
        <v>32</v>
      </c>
      <c r="P2" s="4" t="s">
        <v>33</v>
      </c>
      <c r="Q2" s="4">
        <v>0</v>
      </c>
      <c r="R2" s="7">
        <v>45152</v>
      </c>
      <c r="S2" s="6">
        <v>45237</v>
      </c>
      <c r="T2" s="4" t="s">
        <v>34</v>
      </c>
      <c r="U2" s="4">
        <v>11232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45221</v>
      </c>
      <c r="G3" s="6">
        <v>45222</v>
      </c>
      <c r="H3" s="4">
        <v>1</v>
      </c>
      <c r="I3" s="4">
        <v>1</v>
      </c>
      <c r="J3" s="4">
        <v>1</v>
      </c>
      <c r="K3" s="4" t="s">
        <v>30</v>
      </c>
      <c r="L3" s="4">
        <v>420</v>
      </c>
      <c r="M3" s="4">
        <v>420</v>
      </c>
      <c r="N3" s="4" t="s">
        <v>40</v>
      </c>
      <c r="O3" s="4" t="s">
        <v>32</v>
      </c>
      <c r="P3" s="4" t="s">
        <v>33</v>
      </c>
      <c r="Q3" s="4">
        <v>0</v>
      </c>
      <c r="R3" s="7">
        <v>45219</v>
      </c>
      <c r="S3" s="6">
        <v>45237</v>
      </c>
      <c r="T3" s="4" t="s">
        <v>34</v>
      </c>
      <c r="U3" s="4">
        <v>420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37</v>
      </c>
      <c r="B4" s="4" t="s">
        <v>26</v>
      </c>
      <c r="C4" s="4" t="s">
        <v>41</v>
      </c>
      <c r="D4" s="4" t="s">
        <v>38</v>
      </c>
      <c r="E4" s="4" t="s">
        <v>39</v>
      </c>
      <c r="F4" s="6">
        <v>45221</v>
      </c>
      <c r="G4" s="6">
        <v>45222</v>
      </c>
      <c r="H4" s="4">
        <v>1</v>
      </c>
      <c r="I4" s="4">
        <v>1</v>
      </c>
      <c r="J4" s="4">
        <v>1</v>
      </c>
      <c r="K4" s="4" t="s">
        <v>30</v>
      </c>
      <c r="L4" s="4">
        <v>-420</v>
      </c>
      <c r="M4" s="4">
        <v>-420</v>
      </c>
      <c r="N4" s="4" t="s">
        <v>40</v>
      </c>
      <c r="O4" s="4" t="s">
        <v>32</v>
      </c>
      <c r="P4" s="4" t="s">
        <v>33</v>
      </c>
      <c r="Q4" s="4">
        <v>0</v>
      </c>
      <c r="R4" s="7">
        <v>45219</v>
      </c>
      <c r="S4" s="6">
        <v>45237</v>
      </c>
      <c r="T4" s="4" t="s">
        <v>34</v>
      </c>
      <c r="U4" s="4">
        <v>-420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45221</v>
      </c>
      <c r="G5" s="6">
        <v>45222</v>
      </c>
      <c r="H5" s="4">
        <v>1</v>
      </c>
      <c r="I5" s="4">
        <v>1</v>
      </c>
      <c r="J5" s="4">
        <v>1</v>
      </c>
      <c r="K5" s="4" t="s">
        <v>30</v>
      </c>
      <c r="L5" s="4">
        <v>420</v>
      </c>
      <c r="M5" s="4">
        <v>420</v>
      </c>
      <c r="N5" s="4" t="s">
        <v>40</v>
      </c>
      <c r="O5" s="4" t="s">
        <v>32</v>
      </c>
      <c r="P5" s="4" t="s">
        <v>33</v>
      </c>
      <c r="Q5" s="4">
        <v>0</v>
      </c>
      <c r="R5" s="7">
        <v>45221</v>
      </c>
      <c r="S5" s="6">
        <v>45237</v>
      </c>
      <c r="T5" s="4" t="s">
        <v>34</v>
      </c>
      <c r="U5" s="4">
        <v>420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38</v>
      </c>
      <c r="E6" s="4" t="s">
        <v>44</v>
      </c>
      <c r="F6" s="6">
        <v>45221</v>
      </c>
      <c r="G6" s="6">
        <v>45222</v>
      </c>
      <c r="H6" s="4">
        <v>1</v>
      </c>
      <c r="I6" s="4">
        <v>1</v>
      </c>
      <c r="J6" s="4">
        <v>1</v>
      </c>
      <c r="K6" s="4" t="s">
        <v>30</v>
      </c>
      <c r="L6" s="4">
        <v>420</v>
      </c>
      <c r="M6" s="4">
        <v>420</v>
      </c>
      <c r="N6" s="4" t="s">
        <v>45</v>
      </c>
      <c r="O6" s="4" t="s">
        <v>32</v>
      </c>
      <c r="P6" s="4" t="s">
        <v>33</v>
      </c>
      <c r="Q6" s="4">
        <v>0</v>
      </c>
      <c r="R6" s="7">
        <v>45221</v>
      </c>
      <c r="S6" s="6">
        <v>45237</v>
      </c>
      <c r="T6" s="4" t="s">
        <v>34</v>
      </c>
      <c r="U6" s="4">
        <v>420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"/>
  <sheetViews>
    <sheetView tabSelected="1" workbookViewId="0">
      <selection activeCell="A12" sqref="A12:D15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46</v>
      </c>
    </row>
    <row r="2" s="4" customFormat="1" spans="1:9">
      <c r="A2" s="5">
        <v>999226034699631</v>
      </c>
      <c r="B2" s="6">
        <v>45218</v>
      </c>
      <c r="C2" s="6">
        <v>45222</v>
      </c>
      <c r="D2" s="4">
        <v>11232</v>
      </c>
      <c r="E2" s="4" t="str">
        <f>VLOOKUP(A2,HOP!A:L,12,0)</f>
        <v>11232.00</v>
      </c>
      <c r="F2" s="4" t="str">
        <f>VLOOKUP(A2,HOP!A:C,3,0)</f>
        <v>3778994</v>
      </c>
      <c r="G2" s="4">
        <f>D2-E2</f>
        <v>0</v>
      </c>
      <c r="H2" s="4" t="str">
        <f>$H$1&amp;F2</f>
        <v>，3778994</v>
      </c>
      <c r="I2" s="4" t="str">
        <f>VLOOKUP(A2,HOP!A:U,21,0)</f>
        <v>直连</v>
      </c>
    </row>
    <row r="3" s="4" customFormat="1" hidden="1" spans="1:9">
      <c r="A3" s="5">
        <v>999228016609703</v>
      </c>
      <c r="B3" s="6">
        <v>45221</v>
      </c>
      <c r="C3" s="6">
        <v>45222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28040135410</v>
      </c>
      <c r="B4" s="6">
        <v>45221</v>
      </c>
      <c r="C4" s="6">
        <v>45222</v>
      </c>
      <c r="D4" s="4">
        <v>420</v>
      </c>
      <c r="E4" s="4">
        <v>420</v>
      </c>
      <c r="F4" s="8" t="s">
        <v>47</v>
      </c>
      <c r="G4" s="4">
        <f>D4-E4</f>
        <v>0</v>
      </c>
      <c r="H4" s="4" t="str">
        <f>$H$1&amp;F4</f>
        <v>，202310220831410071</v>
      </c>
      <c r="I4" s="4" t="e">
        <f>VLOOKUP(A4,HOP!A:U,21,0)</f>
        <v>#N/A</v>
      </c>
      <c r="J4" s="4">
        <v>10.22</v>
      </c>
    </row>
    <row r="5" s="4" customFormat="1" spans="1:10">
      <c r="A5" s="5">
        <v>999228042997218</v>
      </c>
      <c r="B5" s="6">
        <v>45221</v>
      </c>
      <c r="C5" s="6">
        <v>45222</v>
      </c>
      <c r="D5" s="4">
        <v>420</v>
      </c>
      <c r="E5" s="4">
        <v>420</v>
      </c>
      <c r="F5" s="8" t="s">
        <v>48</v>
      </c>
      <c r="G5" s="4">
        <f>D5-E5</f>
        <v>0</v>
      </c>
      <c r="H5" s="4" t="str">
        <f>$H$1&amp;F5</f>
        <v>，202310221324430079</v>
      </c>
      <c r="I5" s="4" t="e">
        <f>VLOOKUP(A5,HOP!A:U,21,0)</f>
        <v>#N/A</v>
      </c>
      <c r="J5" s="4">
        <v>10.22</v>
      </c>
    </row>
    <row r="7" spans="4:4">
      <c r="D7" s="4">
        <f>SUM(D2:D6)</f>
        <v>12072</v>
      </c>
    </row>
    <row r="12" spans="1:4">
      <c r="A12" s="4" t="s">
        <v>49</v>
      </c>
      <c r="C12" s="4">
        <v>11232</v>
      </c>
      <c r="D12" s="4">
        <v>12058.49</v>
      </c>
    </row>
    <row r="13" spans="1:4">
      <c r="A13" s="4" t="s">
        <v>50</v>
      </c>
      <c r="C13" s="4">
        <v>840</v>
      </c>
      <c r="D13" s="4">
        <v>901.81</v>
      </c>
    </row>
    <row r="14" spans="1:4">
      <c r="A14" s="4" t="s">
        <v>51</v>
      </c>
      <c r="C14" s="4">
        <f>SUBTOTAL(9,C12:C13)</f>
        <v>12072</v>
      </c>
      <c r="D14" s="4">
        <f>SUBTOTAL(9,D12:D13)</f>
        <v>12960.3</v>
      </c>
    </row>
    <row r="15" spans="1:1">
      <c r="A15" s="4" t="s">
        <v>52</v>
      </c>
    </row>
  </sheetData>
  <autoFilter ref="A1:XFD7">
    <filterColumn colId="3">
      <filters blank="1">
        <filter val="420"/>
        <filter val="11232"/>
        <filter val="1207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999226034699631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2023-11-07T01:22:29Z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