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<sst xmlns="http://schemas.openxmlformats.org/spreadsheetml/2006/main" count="181" uniqueCount="112">
  <si>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</si>
  <si>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</si>
  <si>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</si>
  <si>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</si>
  <si>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</si>
  <si>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</si>
  <si>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</si>
  <si>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</si>
  <si>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</si>
  <si>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</si>
  <si>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</si>
  <si>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</si>
  <si>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</si>
  <si>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</si>
  <si>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</si>
  <si>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</si>
  <si>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</si>
  <si>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</si>
  <si>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</si>
  <si>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</si>
  <si>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</si>
  <si>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</si>
  <si>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</si>
  <si>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</si>
  <si>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</si>
  <si>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999226570708505	</t>
  </si>
  <si>
    <t>Ctrip</t>
  </si>
  <si>
    <t>正常</t>
  </si>
  <si>
    <t>[香港]香港九龙海逸君绰酒店(Harbour Grand Kowloon)(17095949)</t>
  </si>
  <si>
    <t>高级客房&lt;提前7天预订特价&gt;(至少连住2晚及以上)&lt;特惠&gt;&lt;双人入住&gt;&lt;内宾&gt;&lt;无早&gt;</t>
  </si>
  <si>
    <t>CNY</t>
  </si>
  <si>
    <t>LI/MIAOCONG,LI/MIAOCONG</t>
  </si>
  <si>
    <t>CA363231108CNY</t>
  </si>
  <si>
    <t>未提现</t>
  </si>
  <si>
    <t>携程开票</t>
  </si>
  <si>
    <t xml:space="preserve">3870864	</t>
  </si>
  <si>
    <t xml:space="preserve">18885435	</t>
  </si>
  <si>
    <t xml:space="preserve">999226622689908	</t>
  </si>
  <si>
    <t>[香港]香港都会海逸酒店(Harbour Plaza Metropolis)(5347164)</t>
  </si>
  <si>
    <t>高级房(至少提前7天预订)(至少连住2晚及以上)&lt;双人入住&gt;&lt;内宾&gt;&lt;无早&gt;</t>
  </si>
  <si>
    <t>REN/DANNI,LUO/XIANG</t>
  </si>
  <si>
    <t xml:space="preserve">3882251	</t>
  </si>
  <si>
    <t xml:space="preserve">6292694	</t>
  </si>
  <si>
    <t xml:space="preserve">999226773188784	</t>
  </si>
  <si>
    <t>园景客房&lt;提前7天预订特价&gt;(至少连住2晚及以上)&lt;双人入住&gt;&lt;内宾&gt;&lt;无早&gt;</t>
  </si>
  <si>
    <t>SONG/WEI RU</t>
  </si>
  <si>
    <t xml:space="preserve">3927322	</t>
  </si>
  <si>
    <t xml:space="preserve">	</t>
  </si>
  <si>
    <t xml:space="preserve">27971283876	</t>
  </si>
  <si>
    <t>[梅州]梅州昌盛豪生大酒店(45834822)</t>
  </si>
  <si>
    <t>柚见好——非遗双床房&lt;特惠专享&gt;&lt;双人入住&gt;&lt;双早&gt;&lt;日历房套餐高价值&gt;&lt;新酒店礼盒&gt;</t>
  </si>
  <si>
    <t>范穗康</t>
  </si>
  <si>
    <t xml:space="preserve">27971283886	</t>
  </si>
  <si>
    <t>柚见汝——非遗大床房&lt;特惠专享&gt;&lt;双人入住&gt;&lt;双早&gt;&lt;日历房套餐高价值&gt;&lt;新酒店礼盒&gt;</t>
  </si>
  <si>
    <t>范羿,范俊恩,范穗祥</t>
  </si>
  <si>
    <t>，</t>
  </si>
  <si>
    <t>202310181555110021</t>
  </si>
  <si>
    <t>202310181553000077</t>
  </si>
  <si>
    <t>A231108091845481</t>
  </si>
  <si>
    <t>房集：i231108091639 3528元</t>
  </si>
  <si>
    <t>CNY / HKD 当前参考汇率: 1.074010031</t>
  </si>
  <si>
    <t>总计：29406 CNY/
31582.34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</si>
  <si>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</si>
  <si>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</si>
  <si>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</si>
  <si>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</si>
  <si>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</si>
  <si>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</si>
  <si>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</si>
  <si>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</si>
  <si>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</si>
  <si>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</si>
  <si>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</si>
  <si>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</si>
  <si>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</si>
  <si>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</si>
  <si>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</si>
  <si>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</si>
  <si>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</si>
  <si>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</si>
  <si>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</si>
  <si>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2023-09-04</t>
  </si>
  <si>
    <t>3882251</t>
  </si>
  <si>
    <t>香港都会海逸酒店</t>
  </si>
  <si>
    <t>REN DANNI,LUO XIANG</t>
  </si>
  <si>
    <t>2023-10-18</t>
  </si>
  <si>
    <t>2023-10-24</t>
  </si>
  <si>
    <t>退房日周结</t>
  </si>
  <si>
    <t>8008.00</t>
  </si>
  <si>
    <t>RMB</t>
  </si>
  <si>
    <t>0</t>
  </si>
  <si>
    <t>0.00</t>
  </si>
  <si>
    <t>携程国内直连(DD)</t>
  </si>
  <si>
    <t>01.011249</t>
  </si>
  <si>
    <t>2023-09-05 11:09:01</t>
  </si>
  <si>
    <t>否</t>
  </si>
  <si>
    <t>汇智国际旅游发展有限公司</t>
  </si>
  <si>
    <t>直连</t>
  </si>
  <si>
    <t>中国</t>
  </si>
  <si>
    <t>2023-09-02</t>
  </si>
  <si>
    <t>3870864</t>
  </si>
  <si>
    <t>香港九龙海逸君绰酒店</t>
  </si>
  <si>
    <t>LI MIAOCONG, ZHOU YINJUN</t>
  </si>
  <si>
    <t>2023-10-19</t>
  </si>
  <si>
    <t>12482.00</t>
  </si>
  <si>
    <t>2023-09-09 09:04:26</t>
  </si>
  <si>
    <t>2023-09-13</t>
  </si>
  <si>
    <t>3927322</t>
  </si>
  <si>
    <t>SONG WEI RU</t>
  </si>
  <si>
    <t>2023-10-20</t>
  </si>
  <si>
    <t>5388.00</t>
  </si>
  <si>
    <t>2023-09-14 16:18:22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</si>
</sst>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371475</xdr:colOff>
      <xdr:row>45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658475" cy="437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45218</v>
      </c>
      <c r="G2" s="6">
        <v>45223</v>
      </c>
      <c r="H2" s="4">
        <v>2</v>
      </c>
      <c r="I2" s="4">
        <v>5</v>
      </c>
      <c r="J2" s="4">
        <v>10</v>
      </c>
      <c r="K2" s="4" t="s">
        <v>30</v>
      </c>
      <c r="L2" s="4">
        <v>12482</v>
      </c>
      <c r="M2" s="4">
        <v>12482</v>
      </c>
      <c r="N2" s="4" t="s">
        <v>31</v>
      </c>
      <c r="O2" s="4" t="s">
        <v>32</v>
      </c>
      <c r="P2" s="4" t="s">
        <v>33</v>
      </c>
      <c r="Q2" s="4">
        <v>0</v>
      </c>
      <c r="R2" s="7">
        <v>45171.0000115741</v>
      </c>
      <c r="S2" s="6">
        <v>45238</v>
      </c>
      <c r="T2" s="4" t="s">
        <v>34</v>
      </c>
      <c r="U2" s="4">
        <v>12482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45217</v>
      </c>
      <c r="G3" s="6">
        <v>45223</v>
      </c>
      <c r="H3" s="4">
        <v>1</v>
      </c>
      <c r="I3" s="4">
        <v>6</v>
      </c>
      <c r="J3" s="4">
        <v>6</v>
      </c>
      <c r="K3" s="4" t="s">
        <v>30</v>
      </c>
      <c r="L3" s="4">
        <v>8008</v>
      </c>
      <c r="M3" s="4">
        <v>8008</v>
      </c>
      <c r="N3" s="4" t="s">
        <v>40</v>
      </c>
      <c r="O3" s="4" t="s">
        <v>32</v>
      </c>
      <c r="P3" s="4" t="s">
        <v>33</v>
      </c>
      <c r="Q3" s="4">
        <v>0</v>
      </c>
      <c r="R3" s="7">
        <v>45173.0000115741</v>
      </c>
      <c r="S3" s="6">
        <v>45238</v>
      </c>
      <c r="T3" s="4" t="s">
        <v>34</v>
      </c>
      <c r="U3" s="4">
        <v>8008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44</v>
      </c>
      <c r="F4" s="6">
        <v>45219</v>
      </c>
      <c r="G4" s="6">
        <v>45223</v>
      </c>
      <c r="H4" s="4">
        <v>1</v>
      </c>
      <c r="I4" s="4">
        <v>4</v>
      </c>
      <c r="J4" s="4">
        <v>4</v>
      </c>
      <c r="K4" s="4" t="s">
        <v>30</v>
      </c>
      <c r="L4" s="4">
        <v>5388</v>
      </c>
      <c r="M4" s="4">
        <v>5388</v>
      </c>
      <c r="N4" s="4" t="s">
        <v>45</v>
      </c>
      <c r="O4" s="4" t="s">
        <v>32</v>
      </c>
      <c r="P4" s="4" t="s">
        <v>33</v>
      </c>
      <c r="Q4" s="4">
        <v>0</v>
      </c>
      <c r="R4" s="7">
        <v>45182.0000115741</v>
      </c>
      <c r="S4" s="6">
        <v>45238</v>
      </c>
      <c r="T4" s="4" t="s">
        <v>34</v>
      </c>
      <c r="U4" s="4">
        <v>5388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45221</v>
      </c>
      <c r="G5" s="6">
        <v>45223</v>
      </c>
      <c r="H5" s="4">
        <v>1</v>
      </c>
      <c r="I5" s="4">
        <v>2</v>
      </c>
      <c r="J5" s="4">
        <v>2</v>
      </c>
      <c r="K5" s="4" t="s">
        <v>30</v>
      </c>
      <c r="L5" s="4">
        <v>882</v>
      </c>
      <c r="M5" s="4">
        <v>882</v>
      </c>
      <c r="N5" s="4" t="s">
        <v>51</v>
      </c>
      <c r="O5" s="4" t="s">
        <v>32</v>
      </c>
      <c r="P5" s="4" t="s">
        <v>33</v>
      </c>
      <c r="Q5" s="4">
        <v>0</v>
      </c>
      <c r="R5" s="7">
        <v>45217</v>
      </c>
      <c r="S5" s="6">
        <v>45238</v>
      </c>
      <c r="T5" s="4" t="s">
        <v>34</v>
      </c>
      <c r="U5" s="4">
        <v>882</v>
      </c>
      <c r="V5" s="4">
        <v>0</v>
      </c>
      <c r="W5" s="4">
        <v>0</v>
      </c>
      <c r="X5" s="4" t="s">
        <v>47</v>
      </c>
      <c r="Y5" s="4" t="s">
        <v>47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49</v>
      </c>
      <c r="E6" s="4" t="s">
        <v>53</v>
      </c>
      <c r="F6" s="6">
        <v>45221</v>
      </c>
      <c r="G6" s="6">
        <v>45223</v>
      </c>
      <c r="H6" s="4">
        <v>3</v>
      </c>
      <c r="I6" s="4">
        <v>2</v>
      </c>
      <c r="J6" s="4">
        <v>6</v>
      </c>
      <c r="K6" s="4" t="s">
        <v>30</v>
      </c>
      <c r="L6" s="4">
        <v>2646</v>
      </c>
      <c r="M6" s="4">
        <v>2646</v>
      </c>
      <c r="N6" s="4" t="s">
        <v>54</v>
      </c>
      <c r="O6" s="4" t="s">
        <v>32</v>
      </c>
      <c r="P6" s="4" t="s">
        <v>33</v>
      </c>
      <c r="Q6" s="4">
        <v>0</v>
      </c>
      <c r="R6" s="7">
        <v>45217.0000115741</v>
      </c>
      <c r="S6" s="6">
        <v>45238</v>
      </c>
      <c r="T6" s="4" t="s">
        <v>34</v>
      </c>
      <c r="U6" s="4">
        <v>2646</v>
      </c>
      <c r="V6" s="4">
        <v>0</v>
      </c>
      <c r="W6" s="4">
        <v>0</v>
      </c>
      <c r="X6" s="4" t="s">
        <v>47</v>
      </c>
      <c r="Y6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2" sqref="A12:D15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999226570708505</v>
      </c>
      <c r="B2" s="6">
        <v>45218</v>
      </c>
      <c r="C2" s="6">
        <v>45223</v>
      </c>
      <c r="D2" s="4">
        <v>12482</v>
      </c>
      <c r="E2" s="4" t="str">
        <f>VLOOKUP(A2,HOP!A:L,12,0)</f>
        <v>12482.00</v>
      </c>
      <c r="F2" s="4" t="str">
        <f>VLOOKUP(A2,HOP!A:C,3,0)</f>
        <v>3870864</v>
      </c>
      <c r="G2" s="4">
        <f>D2-E2</f>
        <v>0</v>
      </c>
      <c r="H2" s="4" t="str">
        <f>$H$1&amp;F2</f>
        <v>，3870864</v>
      </c>
      <c r="I2" s="4" t="str">
        <f>VLOOKUP(A2,HOP!A:U,21,0)</f>
        <v>直连</v>
      </c>
    </row>
    <row r="3" s="4" customFormat="1" spans="1:9">
      <c r="A3" s="5">
        <v>999226622689908</v>
      </c>
      <c r="B3" s="6">
        <v>45217</v>
      </c>
      <c r="C3" s="6">
        <v>45223</v>
      </c>
      <c r="D3" s="4">
        <v>8008</v>
      </c>
      <c r="E3" s="4" t="str">
        <f>VLOOKUP(A3,HOP!A:L,12,0)</f>
        <v>8008.00</v>
      </c>
      <c r="F3" s="4" t="str">
        <f>VLOOKUP(A3,HOP!A:C,3,0)</f>
        <v>3882251</v>
      </c>
      <c r="G3" s="4">
        <f>D3-E3</f>
        <v>0</v>
      </c>
      <c r="H3" s="4" t="str">
        <f>$H$1&amp;F3</f>
        <v>，3882251</v>
      </c>
      <c r="I3" s="4" t="str">
        <f>VLOOKUP(A3,HOP!A:U,21,0)</f>
        <v>直连</v>
      </c>
    </row>
    <row r="4" s="4" customFormat="1" spans="1:9">
      <c r="A4" s="5">
        <v>999226773188784</v>
      </c>
      <c r="B4" s="6">
        <v>45219</v>
      </c>
      <c r="C4" s="6">
        <v>45223</v>
      </c>
      <c r="D4" s="4">
        <v>5388</v>
      </c>
      <c r="E4" s="4" t="str">
        <f>VLOOKUP(A4,HOP!A:L,12,0)</f>
        <v>5388.00</v>
      </c>
      <c r="F4" s="4" t="str">
        <f>VLOOKUP(A4,HOP!A:C,3,0)</f>
        <v>3927322</v>
      </c>
      <c r="G4" s="4">
        <f>D4-E4</f>
        <v>0</v>
      </c>
      <c r="H4" s="4" t="str">
        <f>$H$1&amp;F4</f>
        <v>，3927322</v>
      </c>
      <c r="I4" s="4" t="str">
        <f>VLOOKUP(A4,HOP!A:U,21,0)</f>
        <v>直连</v>
      </c>
    </row>
    <row r="5" s="4" customFormat="1" spans="1:10">
      <c r="A5" s="5">
        <v>27971283876</v>
      </c>
      <c r="B5" s="6">
        <v>45221</v>
      </c>
      <c r="C5" s="6">
        <v>45223</v>
      </c>
      <c r="D5" s="4">
        <v>882</v>
      </c>
      <c r="E5" s="4">
        <v>882</v>
      </c>
      <c r="F5" s="8" t="s">
        <v>56</v>
      </c>
      <c r="G5" s="4">
        <f>D5-E5</f>
        <v>0</v>
      </c>
      <c r="H5" s="4" t="str">
        <f>$H$1&amp;F5</f>
        <v>，202310181555110021</v>
      </c>
      <c r="I5" s="4" t="e">
        <f>VLOOKUP(A5,HOP!A:U,21,0)</f>
        <v>#N/A</v>
      </c>
      <c r="J5" s="4">
        <v>10.18</v>
      </c>
    </row>
    <row r="6" s="4" customFormat="1" spans="1:10">
      <c r="A6" s="5">
        <v>27971283886</v>
      </c>
      <c r="B6" s="6">
        <v>45221</v>
      </c>
      <c r="C6" s="6">
        <v>45223</v>
      </c>
      <c r="D6" s="4">
        <v>2646</v>
      </c>
      <c r="E6" s="4">
        <v>2646</v>
      </c>
      <c r="F6" s="8" t="s">
        <v>57</v>
      </c>
      <c r="G6" s="4">
        <f>D6-E6</f>
        <v>0</v>
      </c>
      <c r="H6" s="4" t="str">
        <f>$H$1&amp;F6</f>
        <v>，202310181553000077</v>
      </c>
      <c r="I6" s="4" t="e">
        <f>VLOOKUP(A6,HOP!A:U,21,0)</f>
        <v>#N/A</v>
      </c>
      <c r="J6" s="4">
        <v>10.18</v>
      </c>
    </row>
    <row r="8" spans="4:4">
      <c r="D8" s="4">
        <f>SUM(D2:D7)</f>
        <v>29406</v>
      </c>
    </row>
    <row r="12" spans="1:4">
      <c r="A12" s="4" t="s">
        <v>58</v>
      </c>
      <c r="C12" s="4">
        <v>25878</v>
      </c>
      <c r="D12" s="4">
        <v>27793.23</v>
      </c>
    </row>
    <row r="13" spans="1:4">
      <c r="A13" s="4" t="s">
        <v>59</v>
      </c>
      <c r="C13" s="4">
        <v>3528</v>
      </c>
      <c r="D13" s="4">
        <v>3789.11</v>
      </c>
    </row>
    <row r="14" spans="1:4">
      <c r="A14" s="4" t="s">
        <v>60</v>
      </c>
      <c r="C14" s="4">
        <f>SUM(C12:C13)</f>
        <v>29406</v>
      </c>
      <c r="D14" s="4">
        <f>SUM(D12:D13)</f>
        <v>31582.34</v>
      </c>
    </row>
    <row r="15" spans="1:1">
      <c r="A15" s="4" t="s">
        <v>61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  <c r="V1" s="2" t="s">
        <v>80</v>
      </c>
    </row>
    <row r="2" s="1" customFormat="1" spans="1:22">
      <c r="A2" s="3">
        <v>999226622689908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  <c r="V2" s="1" t="s">
        <v>98</v>
      </c>
    </row>
    <row r="3" s="1" customFormat="1" spans="1:22">
      <c r="A3" s="3">
        <v>999226570708505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86</v>
      </c>
      <c r="H3" s="1" t="s">
        <v>87</v>
      </c>
      <c r="I3" s="1" t="s">
        <v>104</v>
      </c>
      <c r="J3" s="1" t="s">
        <v>89</v>
      </c>
      <c r="K3" s="1" t="s">
        <v>104</v>
      </c>
      <c r="L3" s="1" t="s">
        <v>104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105</v>
      </c>
      <c r="S3" s="1" t="s">
        <v>95</v>
      </c>
      <c r="T3" s="1" t="s">
        <v>96</v>
      </c>
      <c r="U3" s="1" t="s">
        <v>97</v>
      </c>
      <c r="V3" s="1" t="s">
        <v>98</v>
      </c>
    </row>
    <row r="4" s="1" customFormat="1" spans="1:22">
      <c r="A4" s="3">
        <v>999226773188784</v>
      </c>
      <c r="B4" s="1" t="s">
        <v>106</v>
      </c>
      <c r="C4" s="1" t="s">
        <v>107</v>
      </c>
      <c r="D4" s="1" t="s">
        <v>101</v>
      </c>
      <c r="E4" s="1" t="s">
        <v>108</v>
      </c>
      <c r="F4" s="1" t="s">
        <v>109</v>
      </c>
      <c r="G4" s="1" t="s">
        <v>86</v>
      </c>
      <c r="H4" s="1" t="s">
        <v>87</v>
      </c>
      <c r="I4" s="1" t="s">
        <v>110</v>
      </c>
      <c r="J4" s="1" t="s">
        <v>89</v>
      </c>
      <c r="K4" s="1" t="s">
        <v>110</v>
      </c>
      <c r="L4" s="1" t="s">
        <v>110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111</v>
      </c>
      <c r="S4" s="1" t="s">
        <v>95</v>
      </c>
      <c r="T4" s="1" t="s">
        <v>96</v>
      </c>
      <c r="U4" s="1" t="s">
        <v>97</v>
      </c>
      <c r="V4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2023-11-08T01:20:46Z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