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<sst xmlns="http://schemas.openxmlformats.org/spreadsheetml/2006/main" count="250" uniqueCount="135">
  <si>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</si>
  <si>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</si>
  <si>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</si>
  <si>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</si>
  <si>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</si>
  <si>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</si>
  <si>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</si>
  <si>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</si>
  <si>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</si>
  <si>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</si>
  <si>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</si>
  <si>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</si>
  <si>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</si>
  <si>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</si>
  <si>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</si>
  <si>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</si>
  <si>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</si>
  <si>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</si>
  <si>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</si>
  <si>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</si>
  <si>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</si>
  <si>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</si>
  <si>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</si>
  <si>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</si>
  <si>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</si>
  <si>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999228140737337	</t>
  </si>
  <si>
    <t>Ctrip</t>
  </si>
  <si>
    <t>正常</t>
  </si>
  <si>
    <t>[梅州]梅州昌盛豪生大酒店(45834822)</t>
  </si>
  <si>
    <t>柚见汝——非遗大床房&lt;超值特惠&gt;&lt;双人入住&gt;&lt;双早&gt;&lt;新酒店礼盒&gt;</t>
  </si>
  <si>
    <t>CNY</t>
  </si>
  <si>
    <t>潘嘉娜</t>
  </si>
  <si>
    <t>CA363231112CNY</t>
  </si>
  <si>
    <t>未提现</t>
  </si>
  <si>
    <t>携程开票</t>
  </si>
  <si>
    <t xml:space="preserve">	</t>
  </si>
  <si>
    <t xml:space="preserve">610395	</t>
  </si>
  <si>
    <t>取消</t>
  </si>
  <si>
    <t xml:space="preserve">999226497521245	</t>
  </si>
  <si>
    <t>[香港]香港九龙海逸君绰酒店(Harbour Grand Kowloon)(17095949)</t>
  </si>
  <si>
    <t>高级客房&lt;提前7天预订特价&gt;(至少连住2晚及以上)&lt;特惠&gt;&lt;双人入住&gt;&lt;内宾&gt;&lt;无早&gt;</t>
  </si>
  <si>
    <t>LUK/KIT LING</t>
  </si>
  <si>
    <t>CA363231113CNY</t>
  </si>
  <si>
    <t xml:space="preserve">3860408	</t>
  </si>
  <si>
    <t xml:space="preserve">#18792938	</t>
  </si>
  <si>
    <t xml:space="preserve">27184786669	</t>
  </si>
  <si>
    <t>[香港]历山酒店(Hotel Alexandra)(105646626)</t>
  </si>
  <si>
    <t>梅花客房 (城市景观)(至少提前5天预订)(至少连住2晚及以上)&lt;双人入住&gt;&lt;内宾&gt;&lt;无早&gt;</t>
  </si>
  <si>
    <t>YU/LI,XU/YANGPING,YAN/CHANGFANG,LIU/JIALING</t>
  </si>
  <si>
    <t xml:space="preserve">4017007	</t>
  </si>
  <si>
    <t xml:space="preserve">13078967	</t>
  </si>
  <si>
    <t xml:space="preserve">999227188896407	</t>
  </si>
  <si>
    <t>Min/Qinzhu,Liu/Rui</t>
  </si>
  <si>
    <t xml:space="preserve">4020627	</t>
  </si>
  <si>
    <t xml:space="preserve">13079112	</t>
  </si>
  <si>
    <t xml:space="preserve">999228018290983	</t>
  </si>
  <si>
    <t>[梅州]梅州白天鹅迎宾馆(100697959)</t>
  </si>
  <si>
    <t>商务江景双床房&lt;特惠促销&gt;&lt;双人入住&gt;&lt;双早&gt;&lt;日历房套餐高价值&gt;&lt;新酒店礼盒&gt;</t>
  </si>
  <si>
    <t>颜淑冰</t>
  </si>
  <si>
    <t xml:space="preserve">999228046578199	</t>
  </si>
  <si>
    <t>商务江景大床房&lt;超值特惠&gt;&lt;双人入住&gt;&lt;日历房套餐高价值&gt;&lt;单早&gt;&lt;新酒店礼盒&gt;</t>
  </si>
  <si>
    <t>涂华康,颜娜娜</t>
  </si>
  <si>
    <t xml:space="preserve">999228047344189	</t>
  </si>
  <si>
    <t>商务城景双床房&lt;特惠促销&gt;&lt;双人入住&gt;&lt;双早&gt;&lt;日历房套餐高价值&gt;&lt;新酒店礼盒&gt;</t>
  </si>
  <si>
    <t>刘艳</t>
  </si>
  <si>
    <t>退单</t>
  </si>
  <si>
    <t xml:space="preserve">999228205553021	</t>
  </si>
  <si>
    <t>柚见好——非遗双床房&lt;超值特惠&gt;&lt;双人入住&gt;&lt;双早&gt;&lt;新酒店礼盒&gt;</t>
  </si>
  <si>
    <t>陈伊婷</t>
  </si>
  <si>
    <t xml:space="preserve">611072	</t>
  </si>
  <si>
    <t>，</t>
  </si>
  <si>
    <t>999228018290983</t>
  </si>
  <si>
    <t>202310210836050071</t>
  </si>
  <si>
    <t>999228046578199</t>
  </si>
  <si>
    <t>202310221908410069</t>
  </si>
  <si>
    <t>999228047344189</t>
  </si>
  <si>
    <t>202310281028200001</t>
  </si>
  <si>
    <t>999228205553021</t>
  </si>
  <si>
    <t>202310281832030020</t>
  </si>
  <si>
    <t>美团国内ebk</t>
  </si>
  <si>
    <t>A231113091746481</t>
  </si>
  <si>
    <t>房集：i231113092147 1880.2元</t>
  </si>
  <si>
    <t>房集：i231113092328 420元</t>
  </si>
  <si>
    <t>CNY / HKD 当前参考汇率: 1.069061364</t>
  </si>
  <si>
    <t>总计：17276.2 CNY/
18469.32 HKD</t>
  </si>
  <si>
    <t>因999228205553021 OP录错渠道，已无法更改重新录单，故在另外个渠道生成收款单，知悉！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</si>
  <si>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</si>
  <si>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</si>
  <si>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</si>
  <si>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</si>
  <si>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</si>
  <si>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</si>
  <si>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</si>
  <si>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</si>
  <si>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</si>
  <si>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</si>
  <si>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</si>
  <si>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</si>
  <si>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</si>
  <si>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</si>
  <si>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</si>
  <si>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</si>
  <si>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</si>
  <si>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</si>
  <si>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</si>
  <si>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2023-10-04</t>
  </si>
  <si>
    <t>4020627</t>
  </si>
  <si>
    <t>历山酒店</t>
  </si>
  <si>
    <t>Min Qinzhu,Liu Rui</t>
  </si>
  <si>
    <t>2023-10-27</t>
  </si>
  <si>
    <t>2023-10-29</t>
  </si>
  <si>
    <t>退房日周结</t>
  </si>
  <si>
    <t>2662.00</t>
  </si>
  <si>
    <t>RMB</t>
  </si>
  <si>
    <t>0</t>
  </si>
  <si>
    <t>0.00</t>
  </si>
  <si>
    <t>携程国内直连(DD)</t>
  </si>
  <si>
    <t>01.011249</t>
  </si>
  <si>
    <t>2023-10-04 22:43:47</t>
  </si>
  <si>
    <t>否</t>
  </si>
  <si>
    <t>汇智国际旅游发展有限公司</t>
  </si>
  <si>
    <t>直连</t>
  </si>
  <si>
    <t>中国</t>
  </si>
  <si>
    <t>2023-10-03</t>
  </si>
  <si>
    <t>4017007</t>
  </si>
  <si>
    <t>YU LI,XU YANGPING,YAN CHANGFANG,LIU JIALING</t>
  </si>
  <si>
    <t>5324.00</t>
  </si>
  <si>
    <t>2023-10-03 14:52:02</t>
  </si>
  <si>
    <t>2023-08-30</t>
  </si>
  <si>
    <t>3860408</t>
  </si>
  <si>
    <t>香港九龙海逸君绰酒店</t>
  </si>
  <si>
    <t>chen zhi ping</t>
  </si>
  <si>
    <t>2023-10-23</t>
  </si>
  <si>
    <t>6990.00</t>
  </si>
  <si>
    <t>2023-09-05 15:52:02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</si>
</sst>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523875</xdr:colOff>
      <xdr:row>53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81087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45226</v>
      </c>
      <c r="G2" s="6">
        <v>45227</v>
      </c>
      <c r="H2" s="4">
        <v>1</v>
      </c>
      <c r="I2" s="4">
        <v>1</v>
      </c>
      <c r="J2" s="4">
        <v>1</v>
      </c>
      <c r="K2" s="4" t="s">
        <v>30</v>
      </c>
      <c r="L2" s="4">
        <v>420</v>
      </c>
      <c r="M2" s="4">
        <v>420</v>
      </c>
      <c r="N2" s="4" t="s">
        <v>31</v>
      </c>
      <c r="O2" s="4" t="s">
        <v>32</v>
      </c>
      <c r="P2" s="4" t="s">
        <v>33</v>
      </c>
      <c r="Q2" s="4">
        <v>0</v>
      </c>
      <c r="R2" s="7">
        <v>45225.0000115741</v>
      </c>
      <c r="S2" s="6">
        <v>45242</v>
      </c>
      <c r="T2" s="4" t="s">
        <v>34</v>
      </c>
      <c r="U2" s="4">
        <v>420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45226</v>
      </c>
      <c r="G3" s="6">
        <v>45227</v>
      </c>
      <c r="H3" s="4">
        <v>1</v>
      </c>
      <c r="I3" s="4">
        <v>1</v>
      </c>
      <c r="J3" s="4">
        <v>1</v>
      </c>
      <c r="K3" s="4" t="s">
        <v>30</v>
      </c>
      <c r="L3" s="4">
        <v>-420</v>
      </c>
      <c r="M3" s="4">
        <v>-420</v>
      </c>
      <c r="N3" s="4" t="s">
        <v>31</v>
      </c>
      <c r="O3" s="4" t="s">
        <v>32</v>
      </c>
      <c r="P3" s="4" t="s">
        <v>33</v>
      </c>
      <c r="Q3" s="4">
        <v>0</v>
      </c>
      <c r="R3" s="7">
        <v>45225.0000115741</v>
      </c>
      <c r="S3" s="6">
        <v>45242</v>
      </c>
      <c r="T3" s="4" t="s">
        <v>34</v>
      </c>
      <c r="U3" s="4">
        <v>-420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45222</v>
      </c>
      <c r="G4" s="6">
        <v>45228</v>
      </c>
      <c r="H4" s="4">
        <v>1</v>
      </c>
      <c r="I4" s="4">
        <v>6</v>
      </c>
      <c r="J4" s="4">
        <v>6</v>
      </c>
      <c r="K4" s="4" t="s">
        <v>30</v>
      </c>
      <c r="L4" s="4">
        <v>6990</v>
      </c>
      <c r="M4" s="4">
        <v>6990</v>
      </c>
      <c r="N4" s="4" t="s">
        <v>41</v>
      </c>
      <c r="O4" s="4" t="s">
        <v>42</v>
      </c>
      <c r="P4" s="4" t="s">
        <v>33</v>
      </c>
      <c r="Q4" s="4">
        <v>0</v>
      </c>
      <c r="R4" s="7">
        <v>45168.0000115741</v>
      </c>
      <c r="S4" s="6">
        <v>45243</v>
      </c>
      <c r="T4" s="4" t="s">
        <v>34</v>
      </c>
      <c r="U4" s="4">
        <v>6990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45226</v>
      </c>
      <c r="G5" s="6">
        <v>45228</v>
      </c>
      <c r="H5" s="4">
        <v>2</v>
      </c>
      <c r="I5" s="4">
        <v>2</v>
      </c>
      <c r="J5" s="4">
        <v>4</v>
      </c>
      <c r="K5" s="4" t="s">
        <v>30</v>
      </c>
      <c r="L5" s="4">
        <v>5324</v>
      </c>
      <c r="M5" s="4">
        <v>5324</v>
      </c>
      <c r="N5" s="4" t="s">
        <v>48</v>
      </c>
      <c r="O5" s="4" t="s">
        <v>42</v>
      </c>
      <c r="P5" s="4" t="s">
        <v>33</v>
      </c>
      <c r="Q5" s="4">
        <v>0</v>
      </c>
      <c r="R5" s="7">
        <v>45202</v>
      </c>
      <c r="S5" s="6">
        <v>45243</v>
      </c>
      <c r="T5" s="4" t="s">
        <v>34</v>
      </c>
      <c r="U5" s="4">
        <v>5324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45226</v>
      </c>
      <c r="G6" s="6">
        <v>45228</v>
      </c>
      <c r="H6" s="4">
        <v>1</v>
      </c>
      <c r="I6" s="4">
        <v>2</v>
      </c>
      <c r="J6" s="4">
        <v>2</v>
      </c>
      <c r="K6" s="4" t="s">
        <v>30</v>
      </c>
      <c r="L6" s="4">
        <v>2662</v>
      </c>
      <c r="M6" s="4">
        <v>2662</v>
      </c>
      <c r="N6" s="4" t="s">
        <v>52</v>
      </c>
      <c r="O6" s="4" t="s">
        <v>42</v>
      </c>
      <c r="P6" s="4" t="s">
        <v>33</v>
      </c>
      <c r="Q6" s="4">
        <v>0</v>
      </c>
      <c r="R6" s="7">
        <v>45203.0000115741</v>
      </c>
      <c r="S6" s="6">
        <v>45243</v>
      </c>
      <c r="T6" s="4" t="s">
        <v>34</v>
      </c>
      <c r="U6" s="4">
        <v>2662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45227</v>
      </c>
      <c r="G7" s="6">
        <v>45228</v>
      </c>
      <c r="H7" s="4">
        <v>1</v>
      </c>
      <c r="I7" s="4">
        <v>1</v>
      </c>
      <c r="J7" s="4">
        <v>1</v>
      </c>
      <c r="K7" s="4" t="s">
        <v>30</v>
      </c>
      <c r="L7" s="4">
        <v>305.2</v>
      </c>
      <c r="M7" s="4">
        <v>305.2</v>
      </c>
      <c r="N7" s="4" t="s">
        <v>58</v>
      </c>
      <c r="O7" s="4" t="s">
        <v>42</v>
      </c>
      <c r="P7" s="4" t="s">
        <v>33</v>
      </c>
      <c r="Q7" s="4">
        <v>0</v>
      </c>
      <c r="R7" s="7">
        <v>45220.0000115741</v>
      </c>
      <c r="S7" s="6">
        <v>45243</v>
      </c>
      <c r="T7" s="4" t="s">
        <v>34</v>
      </c>
      <c r="U7" s="4">
        <v>305.2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56</v>
      </c>
      <c r="E8" s="4" t="s">
        <v>60</v>
      </c>
      <c r="F8" s="6">
        <v>45226</v>
      </c>
      <c r="G8" s="6">
        <v>45228</v>
      </c>
      <c r="H8" s="4">
        <v>2</v>
      </c>
      <c r="I8" s="4">
        <v>2</v>
      </c>
      <c r="J8" s="4">
        <v>4</v>
      </c>
      <c r="K8" s="4" t="s">
        <v>30</v>
      </c>
      <c r="L8" s="4">
        <v>1260</v>
      </c>
      <c r="M8" s="4">
        <v>1260</v>
      </c>
      <c r="N8" s="4" t="s">
        <v>61</v>
      </c>
      <c r="O8" s="4" t="s">
        <v>42</v>
      </c>
      <c r="P8" s="4" t="s">
        <v>33</v>
      </c>
      <c r="Q8" s="4">
        <v>0</v>
      </c>
      <c r="R8" s="7">
        <v>45221</v>
      </c>
      <c r="S8" s="6">
        <v>45243</v>
      </c>
      <c r="T8" s="4" t="s">
        <v>34</v>
      </c>
      <c r="U8" s="4">
        <v>1260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56</v>
      </c>
      <c r="E9" s="4" t="s">
        <v>63</v>
      </c>
      <c r="F9" s="6">
        <v>45226</v>
      </c>
      <c r="G9" s="6">
        <v>45228</v>
      </c>
      <c r="H9" s="4">
        <v>1</v>
      </c>
      <c r="I9" s="4">
        <v>2</v>
      </c>
      <c r="J9" s="4">
        <v>2</v>
      </c>
      <c r="K9" s="4" t="s">
        <v>30</v>
      </c>
      <c r="L9" s="4">
        <v>630</v>
      </c>
      <c r="M9" s="4">
        <v>630</v>
      </c>
      <c r="N9" s="4" t="s">
        <v>64</v>
      </c>
      <c r="O9" s="4" t="s">
        <v>42</v>
      </c>
      <c r="P9" s="4" t="s">
        <v>33</v>
      </c>
      <c r="Q9" s="4">
        <v>0</v>
      </c>
      <c r="R9" s="7">
        <v>45221.0000115741</v>
      </c>
      <c r="S9" s="6">
        <v>45243</v>
      </c>
      <c r="T9" s="4" t="s">
        <v>34</v>
      </c>
      <c r="U9" s="4">
        <v>630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65</v>
      </c>
      <c r="D10" s="4" t="s">
        <v>56</v>
      </c>
      <c r="E10" s="4" t="s">
        <v>63</v>
      </c>
      <c r="F10" s="6">
        <v>45226</v>
      </c>
      <c r="G10" s="6">
        <v>45228</v>
      </c>
      <c r="H10" s="4">
        <v>1</v>
      </c>
      <c r="I10" s="4">
        <v>2</v>
      </c>
      <c r="J10" s="4">
        <v>2</v>
      </c>
      <c r="K10" s="4" t="s">
        <v>30</v>
      </c>
      <c r="L10" s="4">
        <v>-315</v>
      </c>
      <c r="M10" s="4">
        <v>-315</v>
      </c>
      <c r="N10" s="4" t="s">
        <v>64</v>
      </c>
      <c r="O10" s="4" t="s">
        <v>42</v>
      </c>
      <c r="P10" s="4" t="s">
        <v>33</v>
      </c>
      <c r="Q10" s="4">
        <v>0</v>
      </c>
      <c r="R10" s="7">
        <v>45221.8025578704</v>
      </c>
      <c r="S10" s="6">
        <v>45243</v>
      </c>
      <c r="T10" s="4" t="s">
        <v>34</v>
      </c>
      <c r="U10" s="4">
        <v>-315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28</v>
      </c>
      <c r="E11" s="4" t="s">
        <v>67</v>
      </c>
      <c r="F11" s="6">
        <v>45227</v>
      </c>
      <c r="G11" s="6">
        <v>45228</v>
      </c>
      <c r="H11" s="4">
        <v>1</v>
      </c>
      <c r="I11" s="4">
        <v>1</v>
      </c>
      <c r="J11" s="4">
        <v>1</v>
      </c>
      <c r="K11" s="4" t="s">
        <v>30</v>
      </c>
      <c r="L11" s="4">
        <v>420</v>
      </c>
      <c r="M11" s="4">
        <v>420</v>
      </c>
      <c r="N11" s="4" t="s">
        <v>68</v>
      </c>
      <c r="O11" s="4" t="s">
        <v>42</v>
      </c>
      <c r="P11" s="4" t="s">
        <v>33</v>
      </c>
      <c r="Q11" s="4">
        <v>0</v>
      </c>
      <c r="R11" s="7">
        <v>45227</v>
      </c>
      <c r="S11" s="6">
        <v>45243</v>
      </c>
      <c r="T11" s="4" t="s">
        <v>34</v>
      </c>
      <c r="U11" s="4">
        <v>420</v>
      </c>
      <c r="V11" s="4">
        <v>0</v>
      </c>
      <c r="W11" s="4">
        <v>0</v>
      </c>
      <c r="X11" s="4" t="s">
        <v>35</v>
      </c>
      <c r="Y11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1"/>
  <sheetViews>
    <sheetView tabSelected="1" workbookViewId="0">
      <selection activeCell="A16" sqref="A16:E2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hidden="1" spans="1:9">
      <c r="A2" s="5">
        <v>999228140737337</v>
      </c>
      <c r="B2" s="6">
        <v>45226</v>
      </c>
      <c r="C2" s="6">
        <v>45227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999226497521245</v>
      </c>
      <c r="B3" s="6">
        <v>45222</v>
      </c>
      <c r="C3" s="6">
        <v>45228</v>
      </c>
      <c r="D3" s="4">
        <v>6990</v>
      </c>
      <c r="E3" s="4" t="str">
        <f>VLOOKUP(A3,HOP!A:L,12,0)</f>
        <v>6990.00</v>
      </c>
      <c r="F3" s="4" t="str">
        <f>VLOOKUP(A3,HOP!A:C,3,0)</f>
        <v>3860408</v>
      </c>
      <c r="G3" s="4">
        <f t="shared" ref="G3:G9" si="0">D3-E3</f>
        <v>0</v>
      </c>
      <c r="H3" s="4" t="str">
        <f t="shared" ref="H3:H9" si="1">$H$1&amp;F3</f>
        <v>，3860408</v>
      </c>
      <c r="I3" s="4" t="str">
        <f>VLOOKUP(A3,HOP!A:U,21,0)</f>
        <v>直连</v>
      </c>
    </row>
    <row r="4" s="4" customFormat="1" spans="1:9">
      <c r="A4" s="5">
        <v>27184786669</v>
      </c>
      <c r="B4" s="6">
        <v>45226</v>
      </c>
      <c r="C4" s="6">
        <v>45228</v>
      </c>
      <c r="D4" s="4">
        <v>5324</v>
      </c>
      <c r="E4" s="4" t="str">
        <f>VLOOKUP(A4,HOP!A:L,12,0)</f>
        <v>5324.00</v>
      </c>
      <c r="F4" s="4" t="str">
        <f>VLOOKUP(A4,HOP!A:C,3,0)</f>
        <v>4017007</v>
      </c>
      <c r="G4" s="4">
        <f t="shared" si="0"/>
        <v>0</v>
      </c>
      <c r="H4" s="4" t="str">
        <f t="shared" si="1"/>
        <v>，4017007</v>
      </c>
      <c r="I4" s="4" t="str">
        <f>VLOOKUP(A4,HOP!A:U,21,0)</f>
        <v>直连</v>
      </c>
    </row>
    <row r="5" s="4" customFormat="1" spans="1:9">
      <c r="A5" s="5">
        <v>999227188896407</v>
      </c>
      <c r="B5" s="6">
        <v>45226</v>
      </c>
      <c r="C5" s="6">
        <v>45228</v>
      </c>
      <c r="D5" s="4">
        <v>2662</v>
      </c>
      <c r="E5" s="4" t="str">
        <f>VLOOKUP(A5,HOP!A:L,12,0)</f>
        <v>2662.00</v>
      </c>
      <c r="F5" s="4" t="str">
        <f>VLOOKUP(A5,HOP!A:C,3,0)</f>
        <v>4020627</v>
      </c>
      <c r="G5" s="4">
        <f t="shared" si="0"/>
        <v>0</v>
      </c>
      <c r="H5" s="4" t="str">
        <f t="shared" si="1"/>
        <v>，4020627</v>
      </c>
      <c r="I5" s="4" t="str">
        <f>VLOOKUP(A5,HOP!A:U,21,0)</f>
        <v>直连</v>
      </c>
    </row>
    <row r="6" s="4" customFormat="1" spans="1:10">
      <c r="A6" s="8" t="s">
        <v>71</v>
      </c>
      <c r="B6" s="6">
        <v>45227</v>
      </c>
      <c r="C6" s="6">
        <v>45228</v>
      </c>
      <c r="D6" s="4">
        <v>305.2</v>
      </c>
      <c r="E6" s="4">
        <v>305.2</v>
      </c>
      <c r="F6" s="9" t="s">
        <v>72</v>
      </c>
      <c r="G6" s="4">
        <f t="shared" si="0"/>
        <v>0</v>
      </c>
      <c r="H6" s="4" t="str">
        <f t="shared" si="1"/>
        <v>，202310210836050071</v>
      </c>
      <c r="I6" s="4" t="e">
        <f>VLOOKUP(A6,HOP!A:U,21,0)</f>
        <v>#N/A</v>
      </c>
      <c r="J6" s="4">
        <v>10.21</v>
      </c>
    </row>
    <row r="7" s="4" customFormat="1" spans="1:10">
      <c r="A7" s="8" t="s">
        <v>73</v>
      </c>
      <c r="B7" s="6">
        <v>45226</v>
      </c>
      <c r="C7" s="6">
        <v>45228</v>
      </c>
      <c r="D7" s="4">
        <v>1260</v>
      </c>
      <c r="E7" s="4">
        <v>1260</v>
      </c>
      <c r="F7" s="9" t="s">
        <v>74</v>
      </c>
      <c r="G7" s="4">
        <f t="shared" si="0"/>
        <v>0</v>
      </c>
      <c r="H7" s="4" t="str">
        <f t="shared" si="1"/>
        <v>，202310221908410069</v>
      </c>
      <c r="I7" s="4" t="e">
        <f>VLOOKUP(A7,HOP!A:U,21,0)</f>
        <v>#N/A</v>
      </c>
      <c r="J7" s="4">
        <v>10.22</v>
      </c>
    </row>
    <row r="8" s="4" customFormat="1" spans="1:10">
      <c r="A8" s="8" t="s">
        <v>75</v>
      </c>
      <c r="B8" s="6">
        <v>45226</v>
      </c>
      <c r="C8" s="6">
        <v>45228</v>
      </c>
      <c r="D8" s="4">
        <v>315</v>
      </c>
      <c r="E8" s="4">
        <v>315</v>
      </c>
      <c r="F8" s="9" t="s">
        <v>76</v>
      </c>
      <c r="G8" s="4">
        <f t="shared" si="0"/>
        <v>0</v>
      </c>
      <c r="H8" s="4" t="str">
        <f t="shared" si="1"/>
        <v>，202310281028200001</v>
      </c>
      <c r="I8" s="4" t="e">
        <f>VLOOKUP(A8,HOP!A:U,21,0)</f>
        <v>#N/A</v>
      </c>
      <c r="J8" s="4">
        <v>10.28</v>
      </c>
    </row>
    <row r="9" s="4" customFormat="1" spans="1:12">
      <c r="A9" s="8" t="s">
        <v>77</v>
      </c>
      <c r="B9" s="6">
        <v>45227</v>
      </c>
      <c r="C9" s="6">
        <v>45228</v>
      </c>
      <c r="D9" s="4">
        <v>420</v>
      </c>
      <c r="E9" s="4">
        <v>420</v>
      </c>
      <c r="F9" s="9" t="s">
        <v>78</v>
      </c>
      <c r="G9" s="4">
        <f t="shared" si="0"/>
        <v>0</v>
      </c>
      <c r="H9" s="4" t="str">
        <f t="shared" si="1"/>
        <v>，202310281832030020</v>
      </c>
      <c r="I9" s="4" t="e">
        <f>VLOOKUP(A9,HOP!A:U,21,0)</f>
        <v>#N/A</v>
      </c>
      <c r="J9" s="4">
        <v>10.28</v>
      </c>
      <c r="L9" s="4" t="s">
        <v>79</v>
      </c>
    </row>
    <row r="11" spans="4:4">
      <c r="D11" s="4">
        <f>SUM(D2:D10)</f>
        <v>17276.2</v>
      </c>
    </row>
    <row r="16" spans="1:4">
      <c r="A16" s="4" t="s">
        <v>80</v>
      </c>
      <c r="C16" s="4">
        <v>14976</v>
      </c>
      <c r="D16" s="4">
        <v>16010.26</v>
      </c>
    </row>
    <row r="17" spans="1:4">
      <c r="A17" s="4" t="s">
        <v>81</v>
      </c>
      <c r="C17" s="4">
        <v>1880.2</v>
      </c>
      <c r="D17" s="4">
        <v>2010.05</v>
      </c>
    </row>
    <row r="18" spans="1:4">
      <c r="A18" s="4" t="s">
        <v>82</v>
      </c>
      <c r="C18" s="4">
        <v>420</v>
      </c>
      <c r="D18" s="4">
        <v>449.01</v>
      </c>
    </row>
    <row r="19" spans="1:4">
      <c r="A19" s="4" t="s">
        <v>83</v>
      </c>
      <c r="C19" s="4">
        <f>SUBTOTAL(9,C16:C18)</f>
        <v>17276.2</v>
      </c>
      <c r="D19" s="4">
        <f>SUBTOTAL(9,D16:D18)</f>
        <v>18469.32</v>
      </c>
    </row>
    <row r="20" spans="1:1">
      <c r="A20" s="4" t="s">
        <v>84</v>
      </c>
    </row>
    <row r="21" spans="1:1">
      <c r="A21" s="4" t="s">
        <v>85</v>
      </c>
    </row>
  </sheetData>
  <autoFilter ref="A1:XFD11">
    <filterColumn colId="3">
      <filters blank="1">
        <filter val="420"/>
        <filter val="1260"/>
        <filter val="6990"/>
        <filter val="2662"/>
        <filter val="305.2"/>
        <filter val="17276.2"/>
        <filter val="5324"/>
        <filter val="3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  <c r="V1" s="2" t="s">
        <v>104</v>
      </c>
    </row>
    <row r="2" s="1" customFormat="1" spans="1:22">
      <c r="A2" s="3">
        <v>999227188896407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27184786669</v>
      </c>
      <c r="B3" s="1" t="s">
        <v>123</v>
      </c>
      <c r="C3" s="1" t="s">
        <v>124</v>
      </c>
      <c r="D3" s="1" t="s">
        <v>107</v>
      </c>
      <c r="E3" s="1" t="s">
        <v>125</v>
      </c>
      <c r="F3" s="1" t="s">
        <v>109</v>
      </c>
      <c r="G3" s="1" t="s">
        <v>110</v>
      </c>
      <c r="H3" s="1" t="s">
        <v>111</v>
      </c>
      <c r="I3" s="1" t="s">
        <v>126</v>
      </c>
      <c r="J3" s="1" t="s">
        <v>113</v>
      </c>
      <c r="K3" s="1" t="s">
        <v>126</v>
      </c>
      <c r="L3" s="1" t="s">
        <v>126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127</v>
      </c>
      <c r="S3" s="1" t="s">
        <v>119</v>
      </c>
      <c r="T3" s="1" t="s">
        <v>120</v>
      </c>
      <c r="U3" s="1" t="s">
        <v>121</v>
      </c>
      <c r="V3" s="1" t="s">
        <v>122</v>
      </c>
    </row>
    <row r="4" s="1" customFormat="1" spans="1:22">
      <c r="A4" s="3">
        <v>999226497521245</v>
      </c>
      <c r="B4" s="1" t="s">
        <v>128</v>
      </c>
      <c r="C4" s="1" t="s">
        <v>129</v>
      </c>
      <c r="D4" s="1" t="s">
        <v>130</v>
      </c>
      <c r="E4" s="1" t="s">
        <v>131</v>
      </c>
      <c r="F4" s="1" t="s">
        <v>132</v>
      </c>
      <c r="G4" s="1" t="s">
        <v>110</v>
      </c>
      <c r="H4" s="1" t="s">
        <v>111</v>
      </c>
      <c r="I4" s="1" t="s">
        <v>133</v>
      </c>
      <c r="J4" s="1" t="s">
        <v>113</v>
      </c>
      <c r="K4" s="1" t="s">
        <v>133</v>
      </c>
      <c r="L4" s="1" t="s">
        <v>133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134</v>
      </c>
      <c r="S4" s="1" t="s">
        <v>119</v>
      </c>
      <c r="T4" s="1" t="s">
        <v>120</v>
      </c>
      <c r="U4" s="1" t="s">
        <v>121</v>
      </c>
      <c r="V4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2023-11-13T01:27:33Z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