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<sst xmlns="http://schemas.openxmlformats.org/spreadsheetml/2006/main" count="319" uniqueCount="157">
  <si>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</si>
  <si>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</si>
  <si>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</si>
  <si>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</si>
  <si>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</si>
  <si>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</si>
  <si>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</si>
  <si>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</si>
  <si>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</si>
  <si>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</si>
  <si>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</si>
  <si>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</si>
  <si>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</si>
  <si>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</si>
  <si>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</si>
  <si>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</si>
  <si>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</si>
  <si>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</si>
  <si>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</si>
  <si>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</si>
  <si>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</si>
  <si>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</si>
  <si>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</si>
  <si>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</si>
  <si>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</si>
  <si>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999226743273997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</si>
  <si>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</si>
  <si>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</si>
  <si>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</si>
  <si>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</si>
  <si>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</si>
  <si>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LU/QIAOMEI,GU/RONGRONG,DAI/MING</t>
  </si>
  <si>
    <t>CA363231114CNY</t>
  </si>
  <si>
    <t>未提现</t>
  </si>
  <si>
    <t>携程开票</t>
  </si>
  <si>
    <t xml:space="preserve">3914061	</t>
  </si>
  <si>
    <t xml:space="preserve">483325	</t>
  </si>
  <si>
    <t xml:space="preserve">999226782394875	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</si>
  <si>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</si>
  <si>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</si>
  <si>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LIN/SIQI</t>
  </si>
  <si>
    <t xml:space="preserve">3931932	</t>
  </si>
  <si>
    <t xml:space="preserve">#19159690	</t>
  </si>
  <si>
    <t xml:space="preserve">999227027073946	</t>
  </si>
  <si>
    <t>[香港]历山酒店(Hotel Alexandra)(105646626)</t>
  </si>
  <si>
    <t>梅花客房 (城市景观)(至少提前5天预订)(至少连住2晚及以上)&lt;双人入住&gt;&lt;内宾&gt;&lt;无早&gt;</t>
  </si>
  <si>
    <t>SUN/XIKANG,SUN/ZHOUTING</t>
  </si>
  <si>
    <t xml:space="preserve">3983460	</t>
  </si>
  <si>
    <t xml:space="preserve">13078966	</t>
  </si>
  <si>
    <t xml:space="preserve">999227049976166	</t>
  </si>
  <si>
    <t>[香港]香港九龙酒店(The Kowloon Hotel)(9826444)</t>
  </si>
  <si>
    <t>高级房(至少提前5天预订)(至少连住2晚及以上)&lt;双人入住&gt;&lt;内宾&gt;&lt;无早&gt;</t>
  </si>
  <si>
    <t>LU/JIAYUAN,HE/ZHICHAO</t>
  </si>
  <si>
    <t xml:space="preserve">3989542	</t>
  </si>
  <si>
    <t xml:space="preserve">13078147	</t>
  </si>
  <si>
    <t xml:space="preserve">999227184700844	</t>
  </si>
  <si>
    <t>豪华房(至少提前5天预订)(至少连住2晚及以上)&lt;双人入住&gt;&lt;内宾&gt;&lt;无早&gt;</t>
  </si>
  <si>
    <t>Yang/Kexing</t>
  </si>
  <si>
    <t xml:space="preserve">4016967	</t>
  </si>
  <si>
    <t xml:space="preserve">13078954	</t>
  </si>
  <si>
    <t xml:space="preserve">999227184713203	</t>
  </si>
  <si>
    <t>chen/rong</t>
  </si>
  <si>
    <t xml:space="preserve">4016974	</t>
  </si>
  <si>
    <t xml:space="preserve">13078957	</t>
  </si>
  <si>
    <t xml:space="preserve">999227189226627	</t>
  </si>
  <si>
    <t>方块客房 (城市景观)(至少提前5天预订)(至少连住2晚及以上)&lt;双人入住&gt;&lt;内宾&gt;&lt;无早&gt;</t>
  </si>
  <si>
    <t>Mao/Yongbing</t>
  </si>
  <si>
    <t xml:space="preserve">4020920	</t>
  </si>
  <si>
    <t xml:space="preserve">13079113	</t>
  </si>
  <si>
    <t xml:space="preserve">27436599010	</t>
  </si>
  <si>
    <t>[梅州]梅州白天鹅迎宾馆(100697959)</t>
  </si>
  <si>
    <t>商务城景大床房&lt;特惠促销&gt;&lt;双人入住&gt;&lt;双早&gt;&lt;日历房套餐高价值&gt;&lt;新酒店礼盒&gt;</t>
  </si>
  <si>
    <t>尹浩,张吟吟</t>
  </si>
  <si>
    <t xml:space="preserve">	</t>
  </si>
  <si>
    <t xml:space="preserve">999228122185518	</t>
  </si>
  <si>
    <t>商务江景双床房&lt;超值特惠&gt;&lt;双人入住&gt;&lt;日历房套餐高价值&gt;&lt;单早&gt;&lt;新酒店礼盒&gt;</t>
  </si>
  <si>
    <t>谢联群</t>
  </si>
  <si>
    <t xml:space="preserve">999228122192390	</t>
  </si>
  <si>
    <t>商务江景大床房&lt;超值特惠&gt;&lt;双人入住&gt;&lt;日历房套餐高价值&gt;&lt;单早&gt;&lt;新酒店礼盒&gt;</t>
  </si>
  <si>
    <t>雷军</t>
  </si>
  <si>
    <t xml:space="preserve">999228213275234	</t>
  </si>
  <si>
    <t>[梅州]梅州昌盛豪生大酒店(45834822)</t>
  </si>
  <si>
    <t>柚见客家——非遗套房&lt;超值特惠&gt;&lt;双人入住&gt;&lt;双早&gt;&lt;新酒店礼盒&gt;</t>
  </si>
  <si>
    <t>陈佳雄</t>
  </si>
  <si>
    <t>，</t>
  </si>
  <si>
    <t>直连</t>
  </si>
  <si>
    <t>202310151611480077</t>
  </si>
  <si>
    <t>202310260817220068</t>
  </si>
  <si>
    <t>202310260756500025</t>
  </si>
  <si>
    <t>202310291423110068</t>
  </si>
  <si>
    <t>A231114092959481</t>
  </si>
  <si>
    <t>房集：i231114092744 2546.6元</t>
  </si>
  <si>
    <t>CNY / HKD 当前参考汇率: 1.070973408</t>
  </si>
  <si>
    <t>总计： 35201.6 CNY/
37699.98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</si>
  <si>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</si>
  <si>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</si>
  <si>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</si>
  <si>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</si>
  <si>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</si>
  <si>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</si>
  <si>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</si>
  <si>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</si>
  <si>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</si>
  <si>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</si>
  <si>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</si>
  <si>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</si>
  <si>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</si>
  <si>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</si>
  <si>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</si>
  <si>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</si>
  <si>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</si>
  <si>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</si>
  <si>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</si>
  <si>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2023-10-03</t>
  </si>
  <si>
    <t>4016974</t>
  </si>
  <si>
    <t>香港九龙酒店</t>
  </si>
  <si>
    <t>chen rong</t>
  </si>
  <si>
    <t>2023-10-27</t>
  </si>
  <si>
    <t>2023-10-30</t>
  </si>
  <si>
    <t>退房日周结</t>
  </si>
  <si>
    <t>4160.00</t>
  </si>
  <si>
    <t>RMB</t>
  </si>
  <si>
    <t>0</t>
  </si>
  <si>
    <t>0.00</t>
  </si>
  <si>
    <t>携程国内直连(DD)</t>
  </si>
  <si>
    <t>01.011249</t>
  </si>
  <si>
    <t>2023-10-03 14:36:24</t>
  </si>
  <si>
    <t>否</t>
  </si>
  <si>
    <t>汇智国际旅游发展有限公司</t>
  </si>
  <si>
    <t>中国</t>
  </si>
  <si>
    <t>2023-09-14</t>
  </si>
  <si>
    <t>3931932</t>
  </si>
  <si>
    <t>香港九龙海逸君绰酒店</t>
  </si>
  <si>
    <t>LIN SIQI</t>
  </si>
  <si>
    <t>2023-10-26</t>
  </si>
  <si>
    <t>5180.00</t>
  </si>
  <si>
    <t>2023-09-15 17:43:29</t>
  </si>
  <si>
    <t>4016967</t>
  </si>
  <si>
    <t>Yang Kexing</t>
  </si>
  <si>
    <t>5512.00</t>
  </si>
  <si>
    <t>2023-10-03 14:36:17</t>
  </si>
  <si>
    <t>2023-09-11</t>
  </si>
  <si>
    <t>3914061</t>
  </si>
  <si>
    <t>香港九龙海湾酒店</t>
  </si>
  <si>
    <t>LU QIAOMEI,GU RONGRONG,DAI MING</t>
  </si>
  <si>
    <t>6032.00</t>
  </si>
  <si>
    <t>2023-09-11 15:45:10</t>
  </si>
  <si>
    <t>2023-09-25</t>
  </si>
  <si>
    <t>3983460</t>
  </si>
  <si>
    <t>历山酒店</t>
  </si>
  <si>
    <t>SUN XIKANG,SUN ZHOUTING</t>
  </si>
  <si>
    <t>3993.00</t>
  </si>
  <si>
    <t>2023-10-03 14:50:18</t>
  </si>
  <si>
    <t>2023-10-04</t>
  </si>
  <si>
    <t>4020920</t>
  </si>
  <si>
    <t>Mao Yongbing</t>
  </si>
  <si>
    <t>2023-10-04 22:42:15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</si>
</sst>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104775</xdr:colOff>
      <xdr:row>58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3917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45225</v>
      </c>
      <c r="G2" s="6">
        <v>45229</v>
      </c>
      <c r="H2" s="4">
        <v>1</v>
      </c>
      <c r="I2" s="4">
        <v>4</v>
      </c>
      <c r="J2" s="4">
        <v>4</v>
      </c>
      <c r="K2" s="4" t="s">
        <v>30</v>
      </c>
      <c r="L2" s="4">
        <v>6032</v>
      </c>
      <c r="M2" s="4">
        <v>6032</v>
      </c>
      <c r="N2" s="4" t="s">
        <v>31</v>
      </c>
      <c r="O2" s="4" t="s">
        <v>32</v>
      </c>
      <c r="P2" s="4" t="s">
        <v>33</v>
      </c>
      <c r="Q2" s="4">
        <v>0</v>
      </c>
      <c r="R2" s="7">
        <v>45180</v>
      </c>
      <c r="S2" s="6">
        <v>45244</v>
      </c>
      <c r="T2" s="4" t="s">
        <v>34</v>
      </c>
      <c r="U2" s="4">
        <v>6032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45225</v>
      </c>
      <c r="G3" s="6">
        <v>45229</v>
      </c>
      <c r="H3" s="4">
        <v>1</v>
      </c>
      <c r="I3" s="4">
        <v>4</v>
      </c>
      <c r="J3" s="4">
        <v>4</v>
      </c>
      <c r="K3" s="4" t="s">
        <v>30</v>
      </c>
      <c r="L3" s="4">
        <v>5180</v>
      </c>
      <c r="M3" s="4">
        <v>5180</v>
      </c>
      <c r="N3" s="4" t="s">
        <v>40</v>
      </c>
      <c r="O3" s="4" t="s">
        <v>32</v>
      </c>
      <c r="P3" s="4" t="s">
        <v>33</v>
      </c>
      <c r="Q3" s="4">
        <v>0</v>
      </c>
      <c r="R3" s="7">
        <v>45183</v>
      </c>
      <c r="S3" s="6">
        <v>45244</v>
      </c>
      <c r="T3" s="4" t="s">
        <v>34</v>
      </c>
      <c r="U3" s="4">
        <v>5180</v>
      </c>
      <c r="V3" s="4">
        <v>0</v>
      </c>
      <c r="W3" s="4">
        <v>173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45226</v>
      </c>
      <c r="G4" s="6">
        <v>45229</v>
      </c>
      <c r="H4" s="4">
        <v>1</v>
      </c>
      <c r="I4" s="4">
        <v>3</v>
      </c>
      <c r="J4" s="4">
        <v>3</v>
      </c>
      <c r="K4" s="4" t="s">
        <v>30</v>
      </c>
      <c r="L4" s="4">
        <v>3993</v>
      </c>
      <c r="M4" s="4">
        <v>3993</v>
      </c>
      <c r="N4" s="4" t="s">
        <v>46</v>
      </c>
      <c r="O4" s="4" t="s">
        <v>32</v>
      </c>
      <c r="P4" s="4" t="s">
        <v>33</v>
      </c>
      <c r="Q4" s="4">
        <v>0</v>
      </c>
      <c r="R4" s="7">
        <v>45194</v>
      </c>
      <c r="S4" s="6">
        <v>45244</v>
      </c>
      <c r="T4" s="4" t="s">
        <v>34</v>
      </c>
      <c r="U4" s="4">
        <v>3993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45226</v>
      </c>
      <c r="G5" s="6">
        <v>45229</v>
      </c>
      <c r="H5" s="4">
        <v>1</v>
      </c>
      <c r="I5" s="4">
        <v>3</v>
      </c>
      <c r="J5" s="4">
        <v>3</v>
      </c>
      <c r="K5" s="4" t="s">
        <v>30</v>
      </c>
      <c r="L5" s="4">
        <v>3785</v>
      </c>
      <c r="M5" s="4">
        <v>3785</v>
      </c>
      <c r="N5" s="4" t="s">
        <v>52</v>
      </c>
      <c r="O5" s="4" t="s">
        <v>32</v>
      </c>
      <c r="P5" s="4" t="s">
        <v>33</v>
      </c>
      <c r="Q5" s="4">
        <v>0</v>
      </c>
      <c r="R5" s="7">
        <v>45195</v>
      </c>
      <c r="S5" s="6">
        <v>45244</v>
      </c>
      <c r="T5" s="4" t="s">
        <v>34</v>
      </c>
      <c r="U5" s="4">
        <v>3785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45225</v>
      </c>
      <c r="G6" s="6">
        <v>45229</v>
      </c>
      <c r="H6" s="4">
        <v>1</v>
      </c>
      <c r="I6" s="4">
        <v>4</v>
      </c>
      <c r="J6" s="4">
        <v>4</v>
      </c>
      <c r="K6" s="4" t="s">
        <v>30</v>
      </c>
      <c r="L6" s="4">
        <v>5512</v>
      </c>
      <c r="M6" s="4">
        <v>5512</v>
      </c>
      <c r="N6" s="4" t="s">
        <v>57</v>
      </c>
      <c r="O6" s="4" t="s">
        <v>32</v>
      </c>
      <c r="P6" s="4" t="s">
        <v>33</v>
      </c>
      <c r="Q6" s="4">
        <v>0</v>
      </c>
      <c r="R6" s="7">
        <v>45202.0000115741</v>
      </c>
      <c r="S6" s="6">
        <v>45244</v>
      </c>
      <c r="T6" s="4" t="s">
        <v>34</v>
      </c>
      <c r="U6" s="4">
        <v>5512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50</v>
      </c>
      <c r="E7" s="4" t="s">
        <v>56</v>
      </c>
      <c r="F7" s="6">
        <v>45226</v>
      </c>
      <c r="G7" s="6">
        <v>45229</v>
      </c>
      <c r="H7" s="4">
        <v>1</v>
      </c>
      <c r="I7" s="4">
        <v>3</v>
      </c>
      <c r="J7" s="4">
        <v>3</v>
      </c>
      <c r="K7" s="4" t="s">
        <v>30</v>
      </c>
      <c r="L7" s="4">
        <v>4160</v>
      </c>
      <c r="M7" s="4">
        <v>4160</v>
      </c>
      <c r="N7" s="4" t="s">
        <v>61</v>
      </c>
      <c r="O7" s="4" t="s">
        <v>32</v>
      </c>
      <c r="P7" s="4" t="s">
        <v>33</v>
      </c>
      <c r="Q7" s="4">
        <v>0</v>
      </c>
      <c r="R7" s="7">
        <v>45202</v>
      </c>
      <c r="S7" s="6">
        <v>45244</v>
      </c>
      <c r="T7" s="4" t="s">
        <v>34</v>
      </c>
      <c r="U7" s="4">
        <v>4160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44</v>
      </c>
      <c r="E8" s="4" t="s">
        <v>65</v>
      </c>
      <c r="F8" s="6">
        <v>45226</v>
      </c>
      <c r="G8" s="6">
        <v>45229</v>
      </c>
      <c r="H8" s="4">
        <v>1</v>
      </c>
      <c r="I8" s="4">
        <v>3</v>
      </c>
      <c r="J8" s="4">
        <v>3</v>
      </c>
      <c r="K8" s="4" t="s">
        <v>30</v>
      </c>
      <c r="L8" s="4">
        <v>3993</v>
      </c>
      <c r="M8" s="4">
        <v>3993</v>
      </c>
      <c r="N8" s="4" t="s">
        <v>66</v>
      </c>
      <c r="O8" s="4" t="s">
        <v>32</v>
      </c>
      <c r="P8" s="4" t="s">
        <v>33</v>
      </c>
      <c r="Q8" s="4">
        <v>0</v>
      </c>
      <c r="R8" s="7">
        <v>45203.0000115741</v>
      </c>
      <c r="S8" s="6">
        <v>45244</v>
      </c>
      <c r="T8" s="4" t="s">
        <v>34</v>
      </c>
      <c r="U8" s="4">
        <v>3993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45227</v>
      </c>
      <c r="G9" s="6">
        <v>45229</v>
      </c>
      <c r="H9" s="4">
        <v>2</v>
      </c>
      <c r="I9" s="4">
        <v>2</v>
      </c>
      <c r="J9" s="4">
        <v>4</v>
      </c>
      <c r="K9" s="4" t="s">
        <v>30</v>
      </c>
      <c r="L9" s="4">
        <v>1176</v>
      </c>
      <c r="M9" s="4">
        <v>1176</v>
      </c>
      <c r="N9" s="4" t="s">
        <v>72</v>
      </c>
      <c r="O9" s="4" t="s">
        <v>32</v>
      </c>
      <c r="P9" s="4" t="s">
        <v>33</v>
      </c>
      <c r="Q9" s="4">
        <v>0</v>
      </c>
      <c r="R9" s="7">
        <v>45214</v>
      </c>
      <c r="S9" s="6">
        <v>45244</v>
      </c>
      <c r="T9" s="4" t="s">
        <v>34</v>
      </c>
      <c r="U9" s="4">
        <v>1176</v>
      </c>
      <c r="V9" s="4">
        <v>0</v>
      </c>
      <c r="W9" s="4">
        <v>0</v>
      </c>
      <c r="X9" s="4" t="s">
        <v>73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70</v>
      </c>
      <c r="E10" s="4" t="s">
        <v>75</v>
      </c>
      <c r="F10" s="6">
        <v>45228</v>
      </c>
      <c r="G10" s="6">
        <v>45229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45225.0000115741</v>
      </c>
      <c r="S10" s="6">
        <v>45244</v>
      </c>
      <c r="T10" s="4" t="s">
        <v>34</v>
      </c>
      <c r="U10" s="4">
        <v>294</v>
      </c>
      <c r="V10" s="4">
        <v>0</v>
      </c>
      <c r="W10" s="4">
        <v>0</v>
      </c>
      <c r="X10" s="4" t="s">
        <v>73</v>
      </c>
      <c r="Y10" s="4" t="s">
        <v>73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70</v>
      </c>
      <c r="E11" s="4" t="s">
        <v>78</v>
      </c>
      <c r="F11" s="6">
        <v>45228</v>
      </c>
      <c r="G11" s="6">
        <v>45229</v>
      </c>
      <c r="H11" s="4">
        <v>1</v>
      </c>
      <c r="I11" s="4">
        <v>1</v>
      </c>
      <c r="J11" s="4">
        <v>1</v>
      </c>
      <c r="K11" s="4" t="s">
        <v>30</v>
      </c>
      <c r="L11" s="4">
        <v>294</v>
      </c>
      <c r="M11" s="4">
        <v>294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45225.0000115741</v>
      </c>
      <c r="S11" s="6">
        <v>45244</v>
      </c>
      <c r="T11" s="4" t="s">
        <v>34</v>
      </c>
      <c r="U11" s="4">
        <v>294</v>
      </c>
      <c r="V11" s="4">
        <v>0</v>
      </c>
      <c r="W11" s="4">
        <v>0</v>
      </c>
      <c r="X11" s="4" t="s">
        <v>73</v>
      </c>
      <c r="Y11" s="4" t="s">
        <v>73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45228</v>
      </c>
      <c r="G12" s="6">
        <v>45229</v>
      </c>
      <c r="H12" s="4">
        <v>1</v>
      </c>
      <c r="I12" s="4">
        <v>1</v>
      </c>
      <c r="J12" s="4">
        <v>1</v>
      </c>
      <c r="K12" s="4" t="s">
        <v>30</v>
      </c>
      <c r="L12" s="4">
        <v>782.6</v>
      </c>
      <c r="M12" s="4">
        <v>782.6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45228.0000115741</v>
      </c>
      <c r="S12" s="6">
        <v>45244</v>
      </c>
      <c r="T12" s="4" t="s">
        <v>34</v>
      </c>
      <c r="U12" s="4">
        <v>782.6</v>
      </c>
      <c r="V12" s="4">
        <v>0</v>
      </c>
      <c r="W12" s="4">
        <v>0</v>
      </c>
      <c r="X12" s="4" t="s">
        <v>73</v>
      </c>
      <c r="Y12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999226743273997</v>
      </c>
      <c r="B2" s="6">
        <v>45225</v>
      </c>
      <c r="C2" s="6">
        <v>45229</v>
      </c>
      <c r="D2" s="4">
        <v>6032</v>
      </c>
      <c r="E2" s="4" t="str">
        <f>VLOOKUP(A2,HOP!A:L,12,0)</f>
        <v>6032.00</v>
      </c>
      <c r="F2" s="4" t="str">
        <f>VLOOKUP(A2,HOP!A:C,3,0)</f>
        <v>3914061</v>
      </c>
      <c r="G2" s="4">
        <f>D2-E2</f>
        <v>0</v>
      </c>
      <c r="H2" s="4" t="str">
        <f>$H$1&amp;F2</f>
        <v>，3914061</v>
      </c>
      <c r="I2" s="4" t="str">
        <f>VLOOKUP(A2,HOP!A:U,21,0)</f>
        <v>直连</v>
      </c>
    </row>
    <row r="3" s="4" customFormat="1" spans="1:9">
      <c r="A3" s="5">
        <v>999226782394875</v>
      </c>
      <c r="B3" s="6">
        <v>45225</v>
      </c>
      <c r="C3" s="6">
        <v>45229</v>
      </c>
      <c r="D3" s="4">
        <v>5180</v>
      </c>
      <c r="E3" s="4" t="str">
        <f>VLOOKUP(A3,HOP!A:L,12,0)</f>
        <v>5180.00</v>
      </c>
      <c r="F3" s="4" t="str">
        <f>VLOOKUP(A3,HOP!A:C,3,0)</f>
        <v>3931932</v>
      </c>
      <c r="G3" s="4">
        <f t="shared" ref="G3:G12" si="0">D3-E3</f>
        <v>0</v>
      </c>
      <c r="H3" s="4" t="str">
        <f t="shared" ref="H3:H12" si="1">$H$1&amp;F3</f>
        <v>，3931932</v>
      </c>
      <c r="I3" s="4" t="str">
        <f>VLOOKUP(A3,HOP!A:U,21,0)</f>
        <v>直连</v>
      </c>
    </row>
    <row r="4" s="4" customFormat="1" spans="1:9">
      <c r="A4" s="5">
        <v>999227027073946</v>
      </c>
      <c r="B4" s="6">
        <v>45226</v>
      </c>
      <c r="C4" s="6">
        <v>45229</v>
      </c>
      <c r="D4" s="4">
        <v>3993</v>
      </c>
      <c r="E4" s="4" t="str">
        <f>VLOOKUP(A4,HOP!A:L,12,0)</f>
        <v>3993.00</v>
      </c>
      <c r="F4" s="4" t="str">
        <f>VLOOKUP(A4,HOP!A:C,3,0)</f>
        <v>3983460</v>
      </c>
      <c r="G4" s="4">
        <f t="shared" si="0"/>
        <v>0</v>
      </c>
      <c r="H4" s="4" t="str">
        <f t="shared" si="1"/>
        <v>，3983460</v>
      </c>
      <c r="I4" s="4" t="str">
        <f>VLOOKUP(A4,HOP!A:U,21,0)</f>
        <v>直连</v>
      </c>
    </row>
    <row r="5" s="4" customFormat="1" spans="1:9">
      <c r="A5" s="5">
        <v>999227049976166</v>
      </c>
      <c r="B5" s="6">
        <v>45226</v>
      </c>
      <c r="C5" s="6">
        <v>45229</v>
      </c>
      <c r="D5" s="4">
        <v>3785</v>
      </c>
      <c r="E5" s="4">
        <v>3785</v>
      </c>
      <c r="F5" s="4">
        <v>3989542</v>
      </c>
      <c r="G5" s="4">
        <f t="shared" si="0"/>
        <v>0</v>
      </c>
      <c r="H5" s="4" t="str">
        <f t="shared" si="1"/>
        <v>，3989542</v>
      </c>
      <c r="I5" s="4" t="s">
        <v>85</v>
      </c>
    </row>
    <row r="6" s="4" customFormat="1" spans="1:9">
      <c r="A6" s="5">
        <v>999227184700844</v>
      </c>
      <c r="B6" s="6">
        <v>45225</v>
      </c>
      <c r="C6" s="6">
        <v>45229</v>
      </c>
      <c r="D6" s="4">
        <v>5512</v>
      </c>
      <c r="E6" s="4" t="str">
        <f>VLOOKUP(A6,HOP!A:L,12,0)</f>
        <v>5512.00</v>
      </c>
      <c r="F6" s="4" t="str">
        <f>VLOOKUP(A6,HOP!A:C,3,0)</f>
        <v>4016967</v>
      </c>
      <c r="G6" s="4">
        <f t="shared" si="0"/>
        <v>0</v>
      </c>
      <c r="H6" s="4" t="str">
        <f t="shared" si="1"/>
        <v>，4016967</v>
      </c>
      <c r="I6" s="4" t="str">
        <f>VLOOKUP(A6,HOP!A:U,21,0)</f>
        <v>直连</v>
      </c>
    </row>
    <row r="7" s="4" customFormat="1" spans="1:9">
      <c r="A7" s="5">
        <v>999227184713203</v>
      </c>
      <c r="B7" s="6">
        <v>45226</v>
      </c>
      <c r="C7" s="6">
        <v>45229</v>
      </c>
      <c r="D7" s="4">
        <v>4160</v>
      </c>
      <c r="E7" s="4" t="str">
        <f>VLOOKUP(A7,HOP!A:L,12,0)</f>
        <v>4160.00</v>
      </c>
      <c r="F7" s="4" t="str">
        <f>VLOOKUP(A7,HOP!A:C,3,0)</f>
        <v>4016974</v>
      </c>
      <c r="G7" s="4">
        <f t="shared" si="0"/>
        <v>0</v>
      </c>
      <c r="H7" s="4" t="str">
        <f t="shared" si="1"/>
        <v>，4016974</v>
      </c>
      <c r="I7" s="4" t="str">
        <f>VLOOKUP(A7,HOP!A:U,21,0)</f>
        <v>直连</v>
      </c>
    </row>
    <row r="8" s="4" customFormat="1" spans="1:9">
      <c r="A8" s="5">
        <v>999227189226627</v>
      </c>
      <c r="B8" s="6">
        <v>45226</v>
      </c>
      <c r="C8" s="6">
        <v>45229</v>
      </c>
      <c r="D8" s="4">
        <v>3993</v>
      </c>
      <c r="E8" s="4" t="str">
        <f>VLOOKUP(A8,HOP!A:L,12,0)</f>
        <v>3993.00</v>
      </c>
      <c r="F8" s="4" t="str">
        <f>VLOOKUP(A8,HOP!A:C,3,0)</f>
        <v>4020920</v>
      </c>
      <c r="G8" s="4">
        <f t="shared" si="0"/>
        <v>0</v>
      </c>
      <c r="H8" s="4" t="str">
        <f t="shared" si="1"/>
        <v>，4020920</v>
      </c>
      <c r="I8" s="4" t="str">
        <f>VLOOKUP(A8,HOP!A:U,21,0)</f>
        <v>直连</v>
      </c>
    </row>
    <row r="9" s="4" customFormat="1" spans="1:10">
      <c r="A9" s="5">
        <v>27436599010</v>
      </c>
      <c r="B9" s="6">
        <v>45227</v>
      </c>
      <c r="C9" s="6">
        <v>45229</v>
      </c>
      <c r="D9" s="4">
        <v>1176</v>
      </c>
      <c r="E9" s="4">
        <v>1176</v>
      </c>
      <c r="F9" s="8" t="s">
        <v>86</v>
      </c>
      <c r="G9" s="4">
        <f t="shared" si="0"/>
        <v>0</v>
      </c>
      <c r="H9" s="4" t="str">
        <f t="shared" si="1"/>
        <v>，202310151611480077</v>
      </c>
      <c r="I9" s="4" t="e">
        <f>VLOOKUP(A9,HOP!A:U,21,0)</f>
        <v>#N/A</v>
      </c>
      <c r="J9" s="4">
        <v>10.15</v>
      </c>
    </row>
    <row r="10" s="4" customFormat="1" spans="1:10">
      <c r="A10" s="5">
        <v>999228122185518</v>
      </c>
      <c r="B10" s="6">
        <v>45228</v>
      </c>
      <c r="C10" s="6">
        <v>45229</v>
      </c>
      <c r="D10" s="4">
        <v>294</v>
      </c>
      <c r="E10" s="4">
        <v>294</v>
      </c>
      <c r="F10" s="8" t="s">
        <v>87</v>
      </c>
      <c r="G10" s="4">
        <f t="shared" si="0"/>
        <v>0</v>
      </c>
      <c r="H10" s="4" t="str">
        <f t="shared" si="1"/>
        <v>，202310260817220068</v>
      </c>
      <c r="I10" s="4" t="e">
        <f>VLOOKUP(A10,HOP!A:U,21,0)</f>
        <v>#N/A</v>
      </c>
      <c r="J10" s="4">
        <v>10.26</v>
      </c>
    </row>
    <row r="11" s="4" customFormat="1" spans="1:10">
      <c r="A11" s="5">
        <v>999228122192390</v>
      </c>
      <c r="B11" s="6">
        <v>45228</v>
      </c>
      <c r="C11" s="6">
        <v>45229</v>
      </c>
      <c r="D11" s="4">
        <v>294</v>
      </c>
      <c r="E11" s="4">
        <v>294</v>
      </c>
      <c r="F11" s="8" t="s">
        <v>88</v>
      </c>
      <c r="G11" s="4">
        <f t="shared" si="0"/>
        <v>0</v>
      </c>
      <c r="H11" s="4" t="str">
        <f t="shared" si="1"/>
        <v>，202310260756500025</v>
      </c>
      <c r="I11" s="4" t="e">
        <f>VLOOKUP(A11,HOP!A:U,21,0)</f>
        <v>#N/A</v>
      </c>
      <c r="J11" s="4">
        <v>10.26</v>
      </c>
    </row>
    <row r="12" s="4" customFormat="1" spans="1:10">
      <c r="A12" s="5">
        <v>999228213275234</v>
      </c>
      <c r="B12" s="6">
        <v>45228</v>
      </c>
      <c r="C12" s="6">
        <v>45229</v>
      </c>
      <c r="D12" s="4">
        <v>782.6</v>
      </c>
      <c r="E12" s="4">
        <v>782.6</v>
      </c>
      <c r="F12" s="8" t="s">
        <v>89</v>
      </c>
      <c r="G12" s="4">
        <f t="shared" si="0"/>
        <v>0</v>
      </c>
      <c r="H12" s="4" t="str">
        <f t="shared" si="1"/>
        <v>，202310291423110068</v>
      </c>
      <c r="I12" s="4" t="e">
        <f>VLOOKUP(A12,HOP!A:U,21,0)</f>
        <v>#N/A</v>
      </c>
      <c r="J12" s="4">
        <v>10.29</v>
      </c>
    </row>
    <row r="14" spans="4:4">
      <c r="D14" s="4">
        <f>SUM(D2:D13)</f>
        <v>35201.6</v>
      </c>
    </row>
    <row r="19" spans="1:4">
      <c r="A19" s="4" t="s">
        <v>90</v>
      </c>
      <c r="C19" s="4">
        <v>32655</v>
      </c>
      <c r="D19" s="4">
        <v>34972.64</v>
      </c>
    </row>
    <row r="20" spans="1:4">
      <c r="A20" s="4" t="s">
        <v>91</v>
      </c>
      <c r="C20" s="4">
        <v>2546.6</v>
      </c>
      <c r="D20" s="4">
        <v>2727.34</v>
      </c>
    </row>
    <row r="21" spans="1:4">
      <c r="A21" s="4" t="s">
        <v>92</v>
      </c>
      <c r="C21" s="4">
        <f>SUM(C19:C20)</f>
        <v>35201.6</v>
      </c>
      <c r="D21" s="4">
        <f>SUBTOTAL(9,D19:D20)</f>
        <v>37699.98</v>
      </c>
    </row>
    <row r="22" spans="1:1">
      <c r="A22" s="4" t="s">
        <v>93</v>
      </c>
    </row>
  </sheetData>
  <autoFilter ref="A1:XFD1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3">
        <v>999227184713203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85</v>
      </c>
      <c r="V2" s="1" t="s">
        <v>129</v>
      </c>
    </row>
    <row r="3" s="1" customFormat="1" spans="1:22">
      <c r="A3" s="3">
        <v>999226782394875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  <c r="G3" s="1" t="s">
        <v>118</v>
      </c>
      <c r="H3" s="1" t="s">
        <v>119</v>
      </c>
      <c r="I3" s="1" t="s">
        <v>135</v>
      </c>
      <c r="J3" s="1" t="s">
        <v>121</v>
      </c>
      <c r="K3" s="1" t="s">
        <v>135</v>
      </c>
      <c r="L3" s="1" t="s">
        <v>135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136</v>
      </c>
      <c r="S3" s="1" t="s">
        <v>127</v>
      </c>
      <c r="T3" s="1" t="s">
        <v>128</v>
      </c>
      <c r="U3" s="1" t="s">
        <v>85</v>
      </c>
      <c r="V3" s="1" t="s">
        <v>129</v>
      </c>
    </row>
    <row r="4" s="1" customFormat="1" spans="1:22">
      <c r="A4" s="3">
        <v>999227184700844</v>
      </c>
      <c r="B4" s="1" t="s">
        <v>113</v>
      </c>
      <c r="C4" s="1" t="s">
        <v>137</v>
      </c>
      <c r="D4" s="1" t="s">
        <v>115</v>
      </c>
      <c r="E4" s="1" t="s">
        <v>138</v>
      </c>
      <c r="F4" s="1" t="s">
        <v>134</v>
      </c>
      <c r="G4" s="1" t="s">
        <v>118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127</v>
      </c>
      <c r="T4" s="1" t="s">
        <v>128</v>
      </c>
      <c r="U4" s="1" t="s">
        <v>85</v>
      </c>
      <c r="V4" s="1" t="s">
        <v>129</v>
      </c>
    </row>
    <row r="5" s="1" customFormat="1" spans="1:22">
      <c r="A5" s="3">
        <v>999226743273997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134</v>
      </c>
      <c r="G5" s="1" t="s">
        <v>118</v>
      </c>
      <c r="H5" s="1" t="s">
        <v>119</v>
      </c>
      <c r="I5" s="1" t="s">
        <v>145</v>
      </c>
      <c r="J5" s="1" t="s">
        <v>121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127</v>
      </c>
      <c r="T5" s="1" t="s">
        <v>128</v>
      </c>
      <c r="U5" s="1" t="s">
        <v>85</v>
      </c>
      <c r="V5" s="1" t="s">
        <v>129</v>
      </c>
    </row>
    <row r="6" s="1" customFormat="1" spans="1:22">
      <c r="A6" s="3">
        <v>999227027073946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117</v>
      </c>
      <c r="G6" s="1" t="s">
        <v>118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127</v>
      </c>
      <c r="T6" s="1" t="s">
        <v>128</v>
      </c>
      <c r="U6" s="1" t="s">
        <v>85</v>
      </c>
      <c r="V6" s="1" t="s">
        <v>129</v>
      </c>
    </row>
    <row r="7" s="1" customFormat="1" spans="1:22">
      <c r="A7" s="3">
        <v>999227189226627</v>
      </c>
      <c r="B7" s="1" t="s">
        <v>153</v>
      </c>
      <c r="C7" s="1" t="s">
        <v>154</v>
      </c>
      <c r="D7" s="1" t="s">
        <v>149</v>
      </c>
      <c r="E7" s="1" t="s">
        <v>155</v>
      </c>
      <c r="F7" s="1" t="s">
        <v>117</v>
      </c>
      <c r="G7" s="1" t="s">
        <v>118</v>
      </c>
      <c r="H7" s="1" t="s">
        <v>119</v>
      </c>
      <c r="I7" s="1" t="s">
        <v>151</v>
      </c>
      <c r="J7" s="1" t="s">
        <v>121</v>
      </c>
      <c r="K7" s="1" t="s">
        <v>151</v>
      </c>
      <c r="L7" s="1" t="s">
        <v>151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156</v>
      </c>
      <c r="S7" s="1" t="s">
        <v>127</v>
      </c>
      <c r="T7" s="1" t="s">
        <v>128</v>
      </c>
      <c r="U7" s="1" t="s">
        <v>85</v>
      </c>
      <c r="V7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2023-11-14T01:32:43Z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