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<sst xmlns="http://schemas.openxmlformats.org/spreadsheetml/2006/main" count="567" uniqueCount="205">
  <si>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</si>
  <si>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</si>
  <si>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</si>
  <si>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</si>
  <si>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</si>
  <si>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</si>
  <si>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</si>
  <si>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</si>
  <si>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</si>
  <si>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</si>
  <si>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</si>
  <si>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</si>
  <si>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</si>
  <si>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</si>
  <si>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</si>
  <si>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</si>
  <si>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</si>
  <si>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</si>
  <si>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</si>
  <si>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</si>
  <si>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</si>
  <si>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</si>
  <si>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</si>
  <si>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</si>
  <si>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</si>
  <si>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999227406716023	</t>
  </si>
  <si>
    <t>Ctrip</t>
  </si>
  <si>
    <t>赔款</t>
  </si>
  <si>
    <t>[邦劳]阿罗纳海滩赫纳度假村(Henann Resort Alona Beach)(15141076)</t>
  </si>
  <si>
    <t>尊贵房(连住3晚及以上)&lt;特价大促销&gt;&lt;三人入住&gt;&lt;早餐&gt;</t>
  </si>
  <si>
    <t>CNY</t>
  </si>
  <si>
    <t>LEE/BYOUNGMAN</t>
  </si>
  <si>
    <t>CA9812231111CNY</t>
  </si>
  <si>
    <t>未提现</t>
  </si>
  <si>
    <t xml:space="preserve">	</t>
  </si>
  <si>
    <t xml:space="preserve">999227179027461	</t>
  </si>
  <si>
    <t>[拉普拉普]种植园湾水疗度假村(Plantation Bay Resort and Spa)(53934322)</t>
  </si>
  <si>
    <t>礁湖景观房&lt;今日特价 &gt;&lt;单人入住&gt;&lt;中宾&gt;&lt;无早&gt;</t>
  </si>
  <si>
    <t>LAI/YIXUAN</t>
  </si>
  <si>
    <t xml:space="preserve">999225802212763	</t>
  </si>
  <si>
    <t>正常</t>
  </si>
  <si>
    <t>[帕拉尼亚克]凯悦马尼拉城市之梦酒店(Hyatt Regency Manila City of Dreams)(57898766)</t>
  </si>
  <si>
    <t>凯悦房&lt;今日特价 &gt;&lt;双人入住&gt;&lt;不适用菲律宾客人&gt;&lt;无早&gt;</t>
  </si>
  <si>
    <t>WADA/HIROSHI</t>
  </si>
  <si>
    <t>CA9812231116CNY-H</t>
  </si>
  <si>
    <t>携程开票</t>
  </si>
  <si>
    <t xml:space="preserve">13532624	</t>
  </si>
  <si>
    <t xml:space="preserve">999226626486571	</t>
  </si>
  <si>
    <t>CHOI/MIJIN</t>
  </si>
  <si>
    <t xml:space="preserve">HBM251-1013	</t>
  </si>
  <si>
    <t xml:space="preserve">999226626541955	</t>
  </si>
  <si>
    <t>Kim/Jung ha</t>
  </si>
  <si>
    <t xml:space="preserve">HBM251-1016	</t>
  </si>
  <si>
    <t xml:space="preserve">999226850576340	</t>
  </si>
  <si>
    <t>HONG/JIWON</t>
  </si>
  <si>
    <t xml:space="preserve">HBM251-1120	</t>
  </si>
  <si>
    <t xml:space="preserve">999227039719293	</t>
  </si>
  <si>
    <t>凯悦特大床房&lt;特价大促销&gt;&lt;双人入住&gt;&lt;不适用菲律宾客人&gt;&lt;无早&gt;</t>
  </si>
  <si>
    <t>ARUMUGAM/VILMA</t>
  </si>
  <si>
    <t xml:space="preserve">32062247	</t>
  </si>
  <si>
    <t xml:space="preserve">999227188151994	</t>
  </si>
  <si>
    <t>[帕拉尼亚克]马尼拉金斯福德酒店(Kingsford Hotel Manila)(112592217)</t>
  </si>
  <si>
    <t>豪华大床房&lt;特价大促销&gt;&lt;双人入住&gt;&lt;双早&gt;</t>
  </si>
  <si>
    <t>SERANIA/MARIE ANNE SHANE</t>
  </si>
  <si>
    <t xml:space="preserve">568548	</t>
  </si>
  <si>
    <t xml:space="preserve">999227264586906	</t>
  </si>
  <si>
    <t>[阿方索]双子湖酒店(Twin Lakes Hotel)(112434381)</t>
  </si>
  <si>
    <t>高级房&lt;今日特价 &gt;&lt;双人入住&gt;&lt;双早&gt;</t>
  </si>
  <si>
    <t>ZAMORA/EMIR,ZAMORA/MARIVIC</t>
  </si>
  <si>
    <t xml:space="preserve">999228077400032	</t>
  </si>
  <si>
    <t>[普吉岛]普吉假日酒店(Holiday Inn Resort Phuket, an IHG Hotel)(17139759)</t>
  </si>
  <si>
    <t>标准房(连住3晚及以上)&lt;双人入住&gt;&lt;双早&gt;</t>
  </si>
  <si>
    <t>ZHENG/YI,WU/WENZHI,YAO/SHUWEI</t>
  </si>
  <si>
    <t xml:space="preserve">21296049	</t>
  </si>
  <si>
    <t xml:space="preserve">28089782327	</t>
  </si>
  <si>
    <t>标准房&lt;双人入住&gt;&lt;中宾&gt;&lt;双早&gt;</t>
  </si>
  <si>
    <t xml:space="preserve">21296318	</t>
  </si>
  <si>
    <t xml:space="preserve">999228091376184	</t>
  </si>
  <si>
    <t>LIANG/YUAN,CHEN/FENGXIA</t>
  </si>
  <si>
    <t xml:space="preserve">21298808	</t>
  </si>
  <si>
    <t>取消</t>
  </si>
  <si>
    <t xml:space="preserve">999228286974445	</t>
  </si>
  <si>
    <t>[七岩]华欣索菲特特色酒店(SO/ Sofitel Hua Hin)(114238895)</t>
  </si>
  <si>
    <t>园景舒适特大床房(至少连住2晚及以上)&lt;双人入住&gt;&lt;双早&gt;</t>
  </si>
  <si>
    <t>MADAN/SUPHAWAN</t>
  </si>
  <si>
    <t xml:space="preserve">126167966	</t>
  </si>
  <si>
    <t xml:space="preserve">999228369851563	</t>
  </si>
  <si>
    <t>标准房（1张特大床）&lt;双人入住&gt;&lt;中宾&gt;&lt;双早&gt;</t>
  </si>
  <si>
    <t>SU/CHENGBIN</t>
  </si>
  <si>
    <t xml:space="preserve">999228419678288	</t>
  </si>
  <si>
    <t>[芭堤雅]芭堤雅遨舍度假酒店(OZO North Pattaya)(106747662)</t>
  </si>
  <si>
    <t>豪华海景特大床房&lt;今日特价 &gt;&lt;双人入住&gt;&lt;中宾&gt;&lt;双早&gt;</t>
  </si>
  <si>
    <t>LIU/GANG</t>
  </si>
  <si>
    <t>，</t>
  </si>
  <si>
    <t>本期扣款1600元</t>
  </si>
  <si>
    <t>直采</t>
  </si>
  <si>
    <t>本期扣款1010元</t>
  </si>
  <si>
    <t>A231116145912481</t>
  </si>
  <si>
    <t>CNY / HKD 当前参考汇率: 1.074656379</t>
  </si>
  <si>
    <t>总计： 36039 CNY/
38729.54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</si>
  <si>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</si>
  <si>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</si>
  <si>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</si>
  <si>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</si>
  <si>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</si>
  <si>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</si>
  <si>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</si>
  <si>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</si>
  <si>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</si>
  <si>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</si>
  <si>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</si>
  <si>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</si>
  <si>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</si>
  <si>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</si>
  <si>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</si>
  <si>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</si>
  <si>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</si>
  <si>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</si>
  <si>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</si>
  <si>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2023-11-11</t>
  </si>
  <si>
    <t>4235268</t>
  </si>
  <si>
    <t>芭堤雅北部遨舍度假酒店 (SHA Extra Plus)</t>
  </si>
  <si>
    <t>2023-11-12</t>
  </si>
  <si>
    <t>退房日半月结</t>
  </si>
  <si>
    <t>662.00</t>
  </si>
  <si>
    <t>RMB</t>
  </si>
  <si>
    <t>0</t>
  </si>
  <si>
    <t>0.00</t>
  </si>
  <si>
    <t>wisdom(携程)</t>
  </si>
  <si>
    <t>01.010189</t>
  </si>
  <si>
    <t>2023-11-11 14:53:41</t>
  </si>
  <si>
    <t>否</t>
  </si>
  <si>
    <t>汇智国际旅游发展有限公司</t>
  </si>
  <si>
    <t>泰国</t>
  </si>
  <si>
    <t>999228419678288,</t>
  </si>
  <si>
    <t>2023-11-06</t>
  </si>
  <si>
    <t>4201060</t>
  </si>
  <si>
    <t>2023-11-11 14:53:36</t>
  </si>
  <si>
    <t>2023-11-02</t>
  </si>
  <si>
    <t>4177885</t>
  </si>
  <si>
    <t>华欣SO索菲特酒店</t>
  </si>
  <si>
    <t>2023-11-05</t>
  </si>
  <si>
    <t>2023-11-07</t>
  </si>
  <si>
    <t>1904.00</t>
  </si>
  <si>
    <t>2023-11-02 18:27:49</t>
  </si>
  <si>
    <t>2023-10-24</t>
  </si>
  <si>
    <t>4123322</t>
  </si>
  <si>
    <t>普吉假日酒店 (政府卫生认证)</t>
  </si>
  <si>
    <t>2023-11-15</t>
  </si>
  <si>
    <t>2385.00</t>
  </si>
  <si>
    <t>2023-10-24 16:53:30</t>
  </si>
  <si>
    <t>4122736</t>
  </si>
  <si>
    <t>2023-11-04</t>
  </si>
  <si>
    <t>2718.00</t>
  </si>
  <si>
    <t>2023-10-24 14:21:27</t>
  </si>
  <si>
    <t>4121757</t>
  </si>
  <si>
    <t>2023-10-31</t>
  </si>
  <si>
    <t>9801.00</t>
  </si>
  <si>
    <t>2023-10-24 13:52:48</t>
  </si>
  <si>
    <t>2023-10-14</t>
  </si>
  <si>
    <t>4071273</t>
  </si>
  <si>
    <t>阿罗纳海滩赫纳度假村</t>
  </si>
  <si>
    <t>LEE BYOUNGMAN</t>
  </si>
  <si>
    <t>2023-10-30</t>
  </si>
  <si>
    <t>7964.00</t>
  </si>
  <si>
    <t>-7964</t>
  </si>
  <si>
    <t>2023-10-30 10:44:31</t>
  </si>
  <si>
    <t>菲律宾</t>
  </si>
  <si>
    <t>2023-10-06</t>
  </si>
  <si>
    <t>4031728</t>
  </si>
  <si>
    <t>双湖酒店</t>
  </si>
  <si>
    <t>ZAMORA EMIR,ZAMORA MARIVIC</t>
  </si>
  <si>
    <t>2023-11-08</t>
  </si>
  <si>
    <t>2023-11-09</t>
  </si>
  <si>
    <t>981.00</t>
  </si>
  <si>
    <t>2023-11-01 15:54:14</t>
  </si>
  <si>
    <t>2023-10-05</t>
  </si>
  <si>
    <t>4025857</t>
  </si>
  <si>
    <t>马尼拉金斯福德酒店</t>
  </si>
  <si>
    <t>2023-11-03</t>
  </si>
  <si>
    <t>455.00</t>
  </si>
  <si>
    <t>2023-10-10 09:46:33</t>
  </si>
  <si>
    <t>2023-09-26</t>
  </si>
  <si>
    <t>3986942</t>
  </si>
  <si>
    <t>马尼拉梦之城凯悦酒店</t>
  </si>
  <si>
    <t>ARUMUGAM VILMA</t>
  </si>
  <si>
    <t>2023-10-29</t>
  </si>
  <si>
    <t>2023-11-01</t>
  </si>
  <si>
    <t>2739.00</t>
  </si>
  <si>
    <t>2023-09-28 15:00:50</t>
  </si>
  <si>
    <t>2023-09-20</t>
  </si>
  <si>
    <t>3958500</t>
  </si>
  <si>
    <t>HONG JIWON</t>
  </si>
  <si>
    <t>4788.00</t>
  </si>
  <si>
    <t>2023-09-20 14:37:56</t>
  </si>
  <si>
    <t>2023-09-05</t>
  </si>
  <si>
    <t>3885067</t>
  </si>
  <si>
    <t>4776.00</t>
  </si>
  <si>
    <t>2023-09-05 12:48:52</t>
  </si>
  <si>
    <t>3885036</t>
  </si>
  <si>
    <t>2023-09-05 13:17:01</t>
  </si>
  <si>
    <t>2023-08-04</t>
  </si>
  <si>
    <t>3730945</t>
  </si>
  <si>
    <t>2664.00</t>
  </si>
  <si>
    <t>2023-08-04 14:17:54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</si>
</sst>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14</xdr:col>
      <xdr:colOff>295275</xdr:colOff>
      <xdr:row>63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553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45234</v>
      </c>
      <c r="H2" s="4">
        <v>1</v>
      </c>
      <c r="I2" s="4">
        <v>5</v>
      </c>
      <c r="J2" s="4">
        <v>5</v>
      </c>
      <c r="K2" s="4" t="s">
        <v>30</v>
      </c>
      <c r="L2" s="4">
        <v>-1600</v>
      </c>
      <c r="M2" s="4">
        <v>-1600</v>
      </c>
      <c r="N2" s="4" t="s">
        <v>31</v>
      </c>
      <c r="O2" s="4" t="s">
        <v>32</v>
      </c>
      <c r="P2" s="4" t="s">
        <v>33</v>
      </c>
      <c r="Q2" s="4">
        <v>0</v>
      </c>
      <c r="R2" s="7">
        <v>45213.7590046296</v>
      </c>
      <c r="S2" s="6">
        <v>45241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34</v>
      </c>
    </row>
    <row r="3" s="4" customFormat="1" spans="1:25">
      <c r="A3" s="4" t="s">
        <v>35</v>
      </c>
      <c r="B3" s="4" t="s">
        <v>26</v>
      </c>
      <c r="C3" s="4" t="s">
        <v>27</v>
      </c>
      <c r="D3" s="4" t="s">
        <v>36</v>
      </c>
      <c r="E3" s="4" t="s">
        <v>37</v>
      </c>
      <c r="F3" s="6">
        <v>45205</v>
      </c>
      <c r="G3" s="6">
        <v>45206</v>
      </c>
      <c r="H3" s="4">
        <v>1</v>
      </c>
      <c r="I3" s="4">
        <v>1</v>
      </c>
      <c r="J3" s="4">
        <v>1</v>
      </c>
      <c r="K3" s="4" t="s">
        <v>30</v>
      </c>
      <c r="L3" s="4">
        <v>-1010</v>
      </c>
      <c r="M3" s="4">
        <v>-1010</v>
      </c>
      <c r="N3" s="4" t="s">
        <v>38</v>
      </c>
      <c r="O3" s="4" t="s">
        <v>32</v>
      </c>
      <c r="P3" s="4" t="s">
        <v>33</v>
      </c>
      <c r="Q3" s="4">
        <v>0</v>
      </c>
      <c r="R3" s="7">
        <v>45201.8301157407</v>
      </c>
      <c r="S3" s="6">
        <v>45241</v>
      </c>
      <c r="T3" s="4"/>
      <c r="U3" s="4">
        <v>0</v>
      </c>
      <c r="V3" s="4">
        <v>0</v>
      </c>
      <c r="W3" s="4">
        <v>0</v>
      </c>
      <c r="X3" s="4" t="s">
        <v>34</v>
      </c>
      <c r="Y3" s="4" t="s">
        <v>34</v>
      </c>
    </row>
    <row r="4" s="4" customFormat="1" spans="1:25">
      <c r="A4" s="4" t="s">
        <v>39</v>
      </c>
      <c r="B4" s="4" t="s">
        <v>26</v>
      </c>
      <c r="C4" s="4" t="s">
        <v>40</v>
      </c>
      <c r="D4" s="4" t="s">
        <v>41</v>
      </c>
      <c r="E4" s="4" t="s">
        <v>42</v>
      </c>
      <c r="F4" s="6">
        <v>45238</v>
      </c>
      <c r="G4" s="6">
        <v>45241</v>
      </c>
      <c r="H4" s="4">
        <v>1</v>
      </c>
      <c r="I4" s="4">
        <v>3</v>
      </c>
      <c r="J4" s="4">
        <v>3</v>
      </c>
      <c r="K4" s="4" t="s">
        <v>30</v>
      </c>
      <c r="L4" s="4">
        <v>2664</v>
      </c>
      <c r="M4" s="4">
        <v>2664</v>
      </c>
      <c r="N4" s="4" t="s">
        <v>43</v>
      </c>
      <c r="O4" s="4" t="s">
        <v>44</v>
      </c>
      <c r="P4" s="4" t="s">
        <v>33</v>
      </c>
      <c r="Q4" s="4">
        <v>0</v>
      </c>
      <c r="R4" s="7">
        <v>45142.0000115741</v>
      </c>
      <c r="S4" s="6">
        <v>45246</v>
      </c>
      <c r="T4" s="4" t="s">
        <v>45</v>
      </c>
      <c r="U4" s="4">
        <v>2664</v>
      </c>
      <c r="V4" s="4">
        <v>0</v>
      </c>
      <c r="W4" s="4">
        <v>0</v>
      </c>
      <c r="X4" s="4" t="s">
        <v>34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40</v>
      </c>
      <c r="D5" s="4" t="s">
        <v>28</v>
      </c>
      <c r="E5" s="4" t="s">
        <v>29</v>
      </c>
      <c r="F5" s="6">
        <v>45231</v>
      </c>
      <c r="G5" s="6">
        <v>45234</v>
      </c>
      <c r="H5" s="4">
        <v>1</v>
      </c>
      <c r="I5" s="4">
        <v>3</v>
      </c>
      <c r="J5" s="4">
        <v>3</v>
      </c>
      <c r="K5" s="4" t="s">
        <v>30</v>
      </c>
      <c r="L5" s="4">
        <v>4776</v>
      </c>
      <c r="M5" s="4">
        <v>4776</v>
      </c>
      <c r="N5" s="4" t="s">
        <v>48</v>
      </c>
      <c r="O5" s="4" t="s">
        <v>44</v>
      </c>
      <c r="P5" s="4" t="s">
        <v>33</v>
      </c>
      <c r="Q5" s="4">
        <v>0</v>
      </c>
      <c r="R5" s="7">
        <v>45174.0000115741</v>
      </c>
      <c r="S5" s="6">
        <v>45246</v>
      </c>
      <c r="T5" s="4" t="s">
        <v>45</v>
      </c>
      <c r="U5" s="4">
        <v>4776</v>
      </c>
      <c r="V5" s="4">
        <v>0</v>
      </c>
      <c r="W5" s="4">
        <v>0</v>
      </c>
      <c r="X5" s="4" t="s">
        <v>34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40</v>
      </c>
      <c r="D6" s="4" t="s">
        <v>28</v>
      </c>
      <c r="E6" s="4" t="s">
        <v>29</v>
      </c>
      <c r="F6" s="6">
        <v>45231</v>
      </c>
      <c r="G6" s="6">
        <v>45234</v>
      </c>
      <c r="H6" s="4">
        <v>1</v>
      </c>
      <c r="I6" s="4">
        <v>3</v>
      </c>
      <c r="J6" s="4">
        <v>3</v>
      </c>
      <c r="K6" s="4" t="s">
        <v>30</v>
      </c>
      <c r="L6" s="4">
        <v>4776</v>
      </c>
      <c r="M6" s="4">
        <v>4776</v>
      </c>
      <c r="N6" s="4" t="s">
        <v>51</v>
      </c>
      <c r="O6" s="4" t="s">
        <v>44</v>
      </c>
      <c r="P6" s="4" t="s">
        <v>33</v>
      </c>
      <c r="Q6" s="4">
        <v>0</v>
      </c>
      <c r="R6" s="7">
        <v>45174.0000115741</v>
      </c>
      <c r="S6" s="6">
        <v>45246</v>
      </c>
      <c r="T6" s="4" t="s">
        <v>45</v>
      </c>
      <c r="U6" s="4">
        <v>4776</v>
      </c>
      <c r="V6" s="4">
        <v>0</v>
      </c>
      <c r="W6" s="4">
        <v>0</v>
      </c>
      <c r="X6" s="4" t="s">
        <v>34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40</v>
      </c>
      <c r="D7" s="4" t="s">
        <v>28</v>
      </c>
      <c r="E7" s="4" t="s">
        <v>29</v>
      </c>
      <c r="F7" s="6">
        <v>45228</v>
      </c>
      <c r="G7" s="6">
        <v>45231</v>
      </c>
      <c r="H7" s="4">
        <v>1</v>
      </c>
      <c r="I7" s="4">
        <v>3</v>
      </c>
      <c r="J7" s="4">
        <v>3</v>
      </c>
      <c r="K7" s="4" t="s">
        <v>30</v>
      </c>
      <c r="L7" s="4">
        <v>4788</v>
      </c>
      <c r="M7" s="4">
        <v>4788</v>
      </c>
      <c r="N7" s="4" t="s">
        <v>54</v>
      </c>
      <c r="O7" s="4" t="s">
        <v>44</v>
      </c>
      <c r="P7" s="4" t="s">
        <v>33</v>
      </c>
      <c r="Q7" s="4">
        <v>0</v>
      </c>
      <c r="R7" s="7">
        <v>45189.0000115741</v>
      </c>
      <c r="S7" s="6">
        <v>45246</v>
      </c>
      <c r="T7" s="4" t="s">
        <v>45</v>
      </c>
      <c r="U7" s="4">
        <v>4788</v>
      </c>
      <c r="V7" s="4">
        <v>0</v>
      </c>
      <c r="W7" s="4">
        <v>0</v>
      </c>
      <c r="X7" s="4" t="s">
        <v>34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40</v>
      </c>
      <c r="D8" s="4" t="s">
        <v>41</v>
      </c>
      <c r="E8" s="4" t="s">
        <v>57</v>
      </c>
      <c r="F8" s="6">
        <v>45228</v>
      </c>
      <c r="G8" s="6">
        <v>45231</v>
      </c>
      <c r="H8" s="4">
        <v>1</v>
      </c>
      <c r="I8" s="4">
        <v>3</v>
      </c>
      <c r="J8" s="4">
        <v>3</v>
      </c>
      <c r="K8" s="4" t="s">
        <v>30</v>
      </c>
      <c r="L8" s="4">
        <v>2739</v>
      </c>
      <c r="M8" s="4">
        <v>2739</v>
      </c>
      <c r="N8" s="4" t="s">
        <v>58</v>
      </c>
      <c r="O8" s="4" t="s">
        <v>44</v>
      </c>
      <c r="P8" s="4" t="s">
        <v>33</v>
      </c>
      <c r="Q8" s="4">
        <v>0</v>
      </c>
      <c r="R8" s="7">
        <v>45195</v>
      </c>
      <c r="S8" s="6">
        <v>45246</v>
      </c>
      <c r="T8" s="4" t="s">
        <v>45</v>
      </c>
      <c r="U8" s="4">
        <v>2739</v>
      </c>
      <c r="V8" s="4">
        <v>0</v>
      </c>
      <c r="W8" s="4">
        <v>0</v>
      </c>
      <c r="X8" s="4" t="s">
        <v>34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40</v>
      </c>
      <c r="D9" s="4" t="s">
        <v>61</v>
      </c>
      <c r="E9" s="4" t="s">
        <v>62</v>
      </c>
      <c r="F9" s="6">
        <v>45233</v>
      </c>
      <c r="G9" s="6">
        <v>45234</v>
      </c>
      <c r="H9" s="4">
        <v>1</v>
      </c>
      <c r="I9" s="4">
        <v>1</v>
      </c>
      <c r="J9" s="4">
        <v>1</v>
      </c>
      <c r="K9" s="4" t="s">
        <v>30</v>
      </c>
      <c r="L9" s="4">
        <v>455</v>
      </c>
      <c r="M9" s="4">
        <v>455</v>
      </c>
      <c r="N9" s="4" t="s">
        <v>63</v>
      </c>
      <c r="O9" s="4" t="s">
        <v>44</v>
      </c>
      <c r="P9" s="4" t="s">
        <v>33</v>
      </c>
      <c r="Q9" s="4">
        <v>0</v>
      </c>
      <c r="R9" s="7">
        <v>45203.0000115741</v>
      </c>
      <c r="S9" s="6">
        <v>45246</v>
      </c>
      <c r="T9" s="4" t="s">
        <v>45</v>
      </c>
      <c r="U9" s="4">
        <v>455</v>
      </c>
      <c r="V9" s="4">
        <v>0</v>
      </c>
      <c r="W9" s="4">
        <v>0</v>
      </c>
      <c r="X9" s="4" t="s">
        <v>34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40</v>
      </c>
      <c r="D10" s="4" t="s">
        <v>66</v>
      </c>
      <c r="E10" s="4" t="s">
        <v>67</v>
      </c>
      <c r="F10" s="6">
        <v>45238</v>
      </c>
      <c r="G10" s="6">
        <v>45239</v>
      </c>
      <c r="H10" s="4">
        <v>1</v>
      </c>
      <c r="I10" s="4">
        <v>1</v>
      </c>
      <c r="J10" s="4">
        <v>1</v>
      </c>
      <c r="K10" s="4" t="s">
        <v>30</v>
      </c>
      <c r="L10" s="4">
        <v>981</v>
      </c>
      <c r="M10" s="4">
        <v>981</v>
      </c>
      <c r="N10" s="4" t="s">
        <v>68</v>
      </c>
      <c r="O10" s="4" t="s">
        <v>44</v>
      </c>
      <c r="P10" s="4" t="s">
        <v>33</v>
      </c>
      <c r="Q10" s="4">
        <v>0</v>
      </c>
      <c r="R10" s="7">
        <v>45205</v>
      </c>
      <c r="S10" s="6">
        <v>45246</v>
      </c>
      <c r="T10" s="4" t="s">
        <v>45</v>
      </c>
      <c r="U10" s="4">
        <v>981</v>
      </c>
      <c r="V10" s="4">
        <v>0</v>
      </c>
      <c r="W10" s="4">
        <v>0</v>
      </c>
      <c r="X10" s="4" t="s">
        <v>34</v>
      </c>
      <c r="Y10" s="4" t="s">
        <v>34</v>
      </c>
    </row>
    <row r="11" s="4" customFormat="1" spans="1:25">
      <c r="A11" s="4" t="s">
        <v>25</v>
      </c>
      <c r="B11" s="4" t="s">
        <v>26</v>
      </c>
      <c r="C11" s="4" t="s">
        <v>40</v>
      </c>
      <c r="D11" s="4" t="s">
        <v>28</v>
      </c>
      <c r="E11" s="4" t="s">
        <v>29</v>
      </c>
      <c r="F11" s="6">
        <v>45229</v>
      </c>
      <c r="G11" s="6">
        <v>45234</v>
      </c>
      <c r="H11" s="4">
        <v>1</v>
      </c>
      <c r="I11" s="4">
        <v>5</v>
      </c>
      <c r="J11" s="4">
        <v>5</v>
      </c>
      <c r="K11" s="4" t="s">
        <v>30</v>
      </c>
      <c r="L11" s="4">
        <v>7964</v>
      </c>
      <c r="M11" s="4">
        <v>7964</v>
      </c>
      <c r="N11" s="4" t="s">
        <v>31</v>
      </c>
      <c r="O11" s="4" t="s">
        <v>44</v>
      </c>
      <c r="P11" s="4" t="s">
        <v>33</v>
      </c>
      <c r="Q11" s="4">
        <v>0</v>
      </c>
      <c r="R11" s="7">
        <v>45213.0000115741</v>
      </c>
      <c r="S11" s="6">
        <v>45246</v>
      </c>
      <c r="T11" s="4" t="s">
        <v>45</v>
      </c>
      <c r="U11" s="4">
        <v>7964</v>
      </c>
      <c r="V11" s="4">
        <v>0</v>
      </c>
      <c r="W11" s="4">
        <v>0</v>
      </c>
      <c r="X11" s="4" t="s">
        <v>34</v>
      </c>
      <c r="Y11" s="4" t="s">
        <v>34</v>
      </c>
    </row>
    <row r="12" s="4" customFormat="1" spans="1:25">
      <c r="A12" s="4" t="s">
        <v>69</v>
      </c>
      <c r="B12" s="4" t="s">
        <v>26</v>
      </c>
      <c r="C12" s="4" t="s">
        <v>40</v>
      </c>
      <c r="D12" s="4" t="s">
        <v>70</v>
      </c>
      <c r="E12" s="4" t="s">
        <v>71</v>
      </c>
      <c r="F12" s="6">
        <v>45230</v>
      </c>
      <c r="G12" s="6">
        <v>45234</v>
      </c>
      <c r="H12" s="4">
        <v>3</v>
      </c>
      <c r="I12" s="4">
        <v>4</v>
      </c>
      <c r="J12" s="4">
        <v>12</v>
      </c>
      <c r="K12" s="4" t="s">
        <v>30</v>
      </c>
      <c r="L12" s="4">
        <v>9801</v>
      </c>
      <c r="M12" s="4">
        <v>9801</v>
      </c>
      <c r="N12" s="4" t="s">
        <v>72</v>
      </c>
      <c r="O12" s="4" t="s">
        <v>44</v>
      </c>
      <c r="P12" s="4" t="s">
        <v>33</v>
      </c>
      <c r="Q12" s="4">
        <v>0</v>
      </c>
      <c r="R12" s="7">
        <v>45223.0000115741</v>
      </c>
      <c r="S12" s="6">
        <v>45246</v>
      </c>
      <c r="T12" s="4" t="s">
        <v>45</v>
      </c>
      <c r="U12" s="4">
        <v>9801</v>
      </c>
      <c r="V12" s="4">
        <v>0</v>
      </c>
      <c r="W12" s="4">
        <v>0</v>
      </c>
      <c r="X12" s="4" t="s">
        <v>34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40</v>
      </c>
      <c r="D13" s="4" t="s">
        <v>70</v>
      </c>
      <c r="E13" s="4" t="s">
        <v>75</v>
      </c>
      <c r="F13" s="6">
        <v>45234</v>
      </c>
      <c r="G13" s="6">
        <v>45235</v>
      </c>
      <c r="H13" s="4">
        <v>3</v>
      </c>
      <c r="I13" s="4">
        <v>1</v>
      </c>
      <c r="J13" s="4">
        <v>3</v>
      </c>
      <c r="K13" s="4" t="s">
        <v>30</v>
      </c>
      <c r="L13" s="4">
        <v>2718</v>
      </c>
      <c r="M13" s="4">
        <v>2718</v>
      </c>
      <c r="N13" s="4" t="s">
        <v>72</v>
      </c>
      <c r="O13" s="4" t="s">
        <v>44</v>
      </c>
      <c r="P13" s="4" t="s">
        <v>33</v>
      </c>
      <c r="Q13" s="4">
        <v>0</v>
      </c>
      <c r="R13" s="7">
        <v>45223.0000115741</v>
      </c>
      <c r="S13" s="6">
        <v>45246</v>
      </c>
      <c r="T13" s="4" t="s">
        <v>45</v>
      </c>
      <c r="U13" s="4">
        <v>2718</v>
      </c>
      <c r="V13" s="4">
        <v>0</v>
      </c>
      <c r="W13" s="4">
        <v>0</v>
      </c>
      <c r="X13" s="4" t="s">
        <v>34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40</v>
      </c>
      <c r="D14" s="4" t="s">
        <v>70</v>
      </c>
      <c r="E14" s="4" t="s">
        <v>71</v>
      </c>
      <c r="F14" s="6">
        <v>45242</v>
      </c>
      <c r="G14" s="6">
        <v>45245</v>
      </c>
      <c r="H14" s="4">
        <v>1</v>
      </c>
      <c r="I14" s="4">
        <v>3</v>
      </c>
      <c r="J14" s="4">
        <v>3</v>
      </c>
      <c r="K14" s="4" t="s">
        <v>30</v>
      </c>
      <c r="L14" s="4">
        <v>2385</v>
      </c>
      <c r="M14" s="4">
        <v>2385</v>
      </c>
      <c r="N14" s="4" t="s">
        <v>78</v>
      </c>
      <c r="O14" s="4" t="s">
        <v>44</v>
      </c>
      <c r="P14" s="4" t="s">
        <v>33</v>
      </c>
      <c r="Q14" s="4">
        <v>0</v>
      </c>
      <c r="R14" s="7">
        <v>45223.0000115741</v>
      </c>
      <c r="S14" s="6">
        <v>45246</v>
      </c>
      <c r="T14" s="4" t="s">
        <v>45</v>
      </c>
      <c r="U14" s="4">
        <v>2385</v>
      </c>
      <c r="V14" s="4">
        <v>0</v>
      </c>
      <c r="W14" s="4">
        <v>0</v>
      </c>
      <c r="X14" s="4" t="s">
        <v>34</v>
      </c>
      <c r="Y14" s="4" t="s">
        <v>79</v>
      </c>
    </row>
    <row r="15" s="4" customFormat="1" spans="1:25">
      <c r="A15" s="4" t="s">
        <v>25</v>
      </c>
      <c r="B15" s="4" t="s">
        <v>26</v>
      </c>
      <c r="C15" s="4" t="s">
        <v>80</v>
      </c>
      <c r="D15" s="4" t="s">
        <v>28</v>
      </c>
      <c r="E15" s="4" t="s">
        <v>29</v>
      </c>
      <c r="F15" s="6">
        <v>45229</v>
      </c>
      <c r="G15" s="6">
        <v>45234</v>
      </c>
      <c r="H15" s="4">
        <v>1</v>
      </c>
      <c r="I15" s="4">
        <v>5</v>
      </c>
      <c r="J15" s="4">
        <v>5</v>
      </c>
      <c r="K15" s="4" t="s">
        <v>30</v>
      </c>
      <c r="L15" s="4">
        <v>-7964</v>
      </c>
      <c r="M15" s="4">
        <v>-7964</v>
      </c>
      <c r="N15" s="4" t="s">
        <v>31</v>
      </c>
      <c r="O15" s="4" t="s">
        <v>44</v>
      </c>
      <c r="P15" s="4" t="s">
        <v>33</v>
      </c>
      <c r="Q15" s="4">
        <v>0</v>
      </c>
      <c r="R15" s="7">
        <v>45213.0000115741</v>
      </c>
      <c r="S15" s="6">
        <v>45246</v>
      </c>
      <c r="T15" s="4" t="s">
        <v>45</v>
      </c>
      <c r="U15" s="4">
        <v>-7964</v>
      </c>
      <c r="V15" s="4">
        <v>0</v>
      </c>
      <c r="W15" s="4">
        <v>0</v>
      </c>
      <c r="X15" s="4" t="s">
        <v>34</v>
      </c>
      <c r="Y15" s="4" t="s">
        <v>34</v>
      </c>
    </row>
    <row r="16" s="4" customFormat="1" spans="1:25">
      <c r="A16" s="4" t="s">
        <v>81</v>
      </c>
      <c r="B16" s="4" t="s">
        <v>26</v>
      </c>
      <c r="C16" s="4" t="s">
        <v>40</v>
      </c>
      <c r="D16" s="4" t="s">
        <v>82</v>
      </c>
      <c r="E16" s="4" t="s">
        <v>83</v>
      </c>
      <c r="F16" s="6">
        <v>45235</v>
      </c>
      <c r="G16" s="6">
        <v>45237</v>
      </c>
      <c r="H16" s="4">
        <v>1</v>
      </c>
      <c r="I16" s="4">
        <v>2</v>
      </c>
      <c r="J16" s="4">
        <v>2</v>
      </c>
      <c r="K16" s="4" t="s">
        <v>30</v>
      </c>
      <c r="L16" s="4">
        <v>1904</v>
      </c>
      <c r="M16" s="4">
        <v>1904</v>
      </c>
      <c r="N16" s="4" t="s">
        <v>84</v>
      </c>
      <c r="O16" s="4" t="s">
        <v>44</v>
      </c>
      <c r="P16" s="4" t="s">
        <v>33</v>
      </c>
      <c r="Q16" s="4">
        <v>0</v>
      </c>
      <c r="R16" s="7">
        <v>45232</v>
      </c>
      <c r="S16" s="6">
        <v>45246</v>
      </c>
      <c r="T16" s="4" t="s">
        <v>45</v>
      </c>
      <c r="U16" s="4">
        <v>1904</v>
      </c>
      <c r="V16" s="4">
        <v>0</v>
      </c>
      <c r="W16" s="4">
        <v>0</v>
      </c>
      <c r="X16" s="4" t="s">
        <v>34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40</v>
      </c>
      <c r="D17" s="4" t="s">
        <v>70</v>
      </c>
      <c r="E17" s="4" t="s">
        <v>87</v>
      </c>
      <c r="F17" s="6">
        <v>45240</v>
      </c>
      <c r="G17" s="6">
        <v>45244</v>
      </c>
      <c r="H17" s="4">
        <v>1</v>
      </c>
      <c r="I17" s="4">
        <v>4</v>
      </c>
      <c r="J17" s="4">
        <v>4</v>
      </c>
      <c r="K17" s="4" t="s">
        <v>30</v>
      </c>
      <c r="L17" s="4">
        <v>3680</v>
      </c>
      <c r="M17" s="4">
        <v>3680</v>
      </c>
      <c r="N17" s="4" t="s">
        <v>88</v>
      </c>
      <c r="O17" s="4" t="s">
        <v>44</v>
      </c>
      <c r="P17" s="4" t="s">
        <v>33</v>
      </c>
      <c r="Q17" s="4">
        <v>0</v>
      </c>
      <c r="R17" s="7">
        <v>45239</v>
      </c>
      <c r="S17" s="6">
        <v>45246</v>
      </c>
      <c r="T17" s="4" t="s">
        <v>45</v>
      </c>
      <c r="U17" s="4">
        <v>3680</v>
      </c>
      <c r="V17" s="4">
        <v>0</v>
      </c>
      <c r="W17" s="4">
        <v>0</v>
      </c>
      <c r="X17" s="4" t="s">
        <v>34</v>
      </c>
      <c r="Y17" s="4" t="s">
        <v>34</v>
      </c>
    </row>
    <row r="18" s="4" customFormat="1" spans="1:25">
      <c r="A18" s="4" t="s">
        <v>86</v>
      </c>
      <c r="B18" s="4" t="s">
        <v>26</v>
      </c>
      <c r="C18" s="4" t="s">
        <v>80</v>
      </c>
      <c r="D18" s="4" t="s">
        <v>70</v>
      </c>
      <c r="E18" s="4" t="s">
        <v>87</v>
      </c>
      <c r="F18" s="6">
        <v>45240</v>
      </c>
      <c r="G18" s="6">
        <v>45244</v>
      </c>
      <c r="H18" s="4">
        <v>1</v>
      </c>
      <c r="I18" s="4">
        <v>4</v>
      </c>
      <c r="J18" s="4">
        <v>4</v>
      </c>
      <c r="K18" s="4" t="s">
        <v>30</v>
      </c>
      <c r="L18" s="4">
        <v>-3680</v>
      </c>
      <c r="M18" s="4">
        <v>-3680</v>
      </c>
      <c r="N18" s="4" t="s">
        <v>88</v>
      </c>
      <c r="O18" s="4" t="s">
        <v>44</v>
      </c>
      <c r="P18" s="4" t="s">
        <v>33</v>
      </c>
      <c r="Q18" s="4">
        <v>0</v>
      </c>
      <c r="R18" s="7">
        <v>45239</v>
      </c>
      <c r="S18" s="6">
        <v>45246</v>
      </c>
      <c r="T18" s="4" t="s">
        <v>45</v>
      </c>
      <c r="U18" s="4">
        <v>-3680</v>
      </c>
      <c r="V18" s="4">
        <v>0</v>
      </c>
      <c r="W18" s="4">
        <v>0</v>
      </c>
      <c r="X18" s="4" t="s">
        <v>34</v>
      </c>
      <c r="Y18" s="4" t="s">
        <v>34</v>
      </c>
    </row>
    <row r="19" s="4" customFormat="1" spans="1:25">
      <c r="A19" s="4" t="s">
        <v>89</v>
      </c>
      <c r="B19" s="4" t="s">
        <v>26</v>
      </c>
      <c r="C19" s="4" t="s">
        <v>40</v>
      </c>
      <c r="D19" s="4" t="s">
        <v>90</v>
      </c>
      <c r="E19" s="4" t="s">
        <v>91</v>
      </c>
      <c r="F19" s="6">
        <v>45241</v>
      </c>
      <c r="G19" s="6">
        <v>45242</v>
      </c>
      <c r="H19" s="4">
        <v>1</v>
      </c>
      <c r="I19" s="4">
        <v>1</v>
      </c>
      <c r="J19" s="4">
        <v>1</v>
      </c>
      <c r="K19" s="4" t="s">
        <v>30</v>
      </c>
      <c r="L19" s="4">
        <v>662</v>
      </c>
      <c r="M19" s="4">
        <v>662</v>
      </c>
      <c r="N19" s="4" t="s">
        <v>92</v>
      </c>
      <c r="O19" s="4" t="s">
        <v>44</v>
      </c>
      <c r="P19" s="4" t="s">
        <v>33</v>
      </c>
      <c r="Q19" s="4">
        <v>0</v>
      </c>
      <c r="R19" s="7">
        <v>45241.0000115741</v>
      </c>
      <c r="S19" s="6">
        <v>45246</v>
      </c>
      <c r="T19" s="4" t="s">
        <v>45</v>
      </c>
      <c r="U19" s="4">
        <v>662</v>
      </c>
      <c r="V19" s="4">
        <v>0</v>
      </c>
      <c r="W19" s="4">
        <v>0</v>
      </c>
      <c r="X19" s="4" t="s">
        <v>34</v>
      </c>
      <c r="Y19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10">
      <c r="A2" s="5">
        <v>999227406716023</v>
      </c>
      <c r="B2" s="6">
        <v>45229</v>
      </c>
      <c r="C2" s="6">
        <v>45234</v>
      </c>
      <c r="D2" s="4">
        <v>-1600</v>
      </c>
      <c r="E2" s="4" t="str">
        <f>VLOOKUP(A2,HOP!A:L,12,0)</f>
        <v>0.00</v>
      </c>
      <c r="F2" s="4" t="str">
        <f>VLOOKUP(A2,HOP!A:C,3,0)</f>
        <v>4071273</v>
      </c>
      <c r="G2" s="4">
        <f>D2-E2</f>
        <v>-1600</v>
      </c>
      <c r="H2" s="4" t="str">
        <f>$H$1&amp;F2</f>
        <v>，4071273</v>
      </c>
      <c r="I2" s="4" t="str">
        <f>VLOOKUP(A2,HOP!A:U,21,0)</f>
        <v>直采</v>
      </c>
      <c r="J2" s="4" t="s">
        <v>94</v>
      </c>
    </row>
    <row r="3" s="4" customFormat="1" spans="1:10">
      <c r="A3" s="5">
        <v>999227179027461</v>
      </c>
      <c r="B3" s="6">
        <v>45205</v>
      </c>
      <c r="C3" s="6">
        <v>45206</v>
      </c>
      <c r="D3" s="4">
        <v>-1010</v>
      </c>
      <c r="E3" s="4" t="e">
        <f>VLOOKUP(A3,HOP!A:L,12,0)</f>
        <v>#N/A</v>
      </c>
      <c r="F3" s="4">
        <v>4014026</v>
      </c>
      <c r="G3" s="4" t="e">
        <f t="shared" ref="G3:G16" si="0">D3-E3</f>
        <v>#N/A</v>
      </c>
      <c r="H3" s="4" t="str">
        <f t="shared" ref="H3:H16" si="1">$H$1&amp;F3</f>
        <v>，4014026</v>
      </c>
      <c r="I3" s="4" t="s">
        <v>95</v>
      </c>
      <c r="J3" s="4" t="s">
        <v>96</v>
      </c>
    </row>
    <row r="4" s="4" customFormat="1" spans="1:9">
      <c r="A4" s="5">
        <v>999225802212763</v>
      </c>
      <c r="B4" s="6">
        <v>45238</v>
      </c>
      <c r="C4" s="6">
        <v>45241</v>
      </c>
      <c r="D4" s="4">
        <v>2664</v>
      </c>
      <c r="E4" s="4" t="str">
        <f>VLOOKUP(A4,HOP!A:L,12,0)</f>
        <v>2664.00</v>
      </c>
      <c r="F4" s="4" t="str">
        <f>VLOOKUP(A4,HOP!A:C,3,0)</f>
        <v>3730945</v>
      </c>
      <c r="G4" s="4">
        <f t="shared" si="0"/>
        <v>0</v>
      </c>
      <c r="H4" s="4" t="str">
        <f t="shared" si="1"/>
        <v>，3730945</v>
      </c>
      <c r="I4" s="4" t="str">
        <f>VLOOKUP(A4,HOP!A:U,21,0)</f>
        <v>直采</v>
      </c>
    </row>
    <row r="5" s="4" customFormat="1" spans="1:9">
      <c r="A5" s="5">
        <v>999226626486571</v>
      </c>
      <c r="B5" s="6">
        <v>45231</v>
      </c>
      <c r="C5" s="6">
        <v>45234</v>
      </c>
      <c r="D5" s="4">
        <v>4776</v>
      </c>
      <c r="E5" s="4" t="str">
        <f>VLOOKUP(A5,HOP!A:L,12,0)</f>
        <v>4776.00</v>
      </c>
      <c r="F5" s="4" t="str">
        <f>VLOOKUP(A5,HOP!A:C,3,0)</f>
        <v>3885036</v>
      </c>
      <c r="G5" s="4">
        <f t="shared" si="0"/>
        <v>0</v>
      </c>
      <c r="H5" s="4" t="str">
        <f t="shared" si="1"/>
        <v>，3885036</v>
      </c>
      <c r="I5" s="4" t="str">
        <f>VLOOKUP(A5,HOP!A:U,21,0)</f>
        <v>直采</v>
      </c>
    </row>
    <row r="6" s="4" customFormat="1" spans="1:9">
      <c r="A6" s="5">
        <v>999226626541955</v>
      </c>
      <c r="B6" s="6">
        <v>45231</v>
      </c>
      <c r="C6" s="6">
        <v>45234</v>
      </c>
      <c r="D6" s="4">
        <v>4776</v>
      </c>
      <c r="E6" s="4" t="str">
        <f>VLOOKUP(A6,HOP!A:L,12,0)</f>
        <v>4776.00</v>
      </c>
      <c r="F6" s="4" t="str">
        <f>VLOOKUP(A6,HOP!A:C,3,0)</f>
        <v>3885067</v>
      </c>
      <c r="G6" s="4">
        <f t="shared" si="0"/>
        <v>0</v>
      </c>
      <c r="H6" s="4" t="str">
        <f t="shared" si="1"/>
        <v>，3885067</v>
      </c>
      <c r="I6" s="4" t="str">
        <f>VLOOKUP(A6,HOP!A:U,21,0)</f>
        <v>直采</v>
      </c>
    </row>
    <row r="7" s="4" customFormat="1" spans="1:9">
      <c r="A7" s="5">
        <v>999226850576340</v>
      </c>
      <c r="B7" s="6">
        <v>45228</v>
      </c>
      <c r="C7" s="6">
        <v>45231</v>
      </c>
      <c r="D7" s="4">
        <v>4788</v>
      </c>
      <c r="E7" s="4" t="str">
        <f>VLOOKUP(A7,HOP!A:L,12,0)</f>
        <v>4788.00</v>
      </c>
      <c r="F7" s="4" t="str">
        <f>VLOOKUP(A7,HOP!A:C,3,0)</f>
        <v>3958500</v>
      </c>
      <c r="G7" s="4">
        <f t="shared" si="0"/>
        <v>0</v>
      </c>
      <c r="H7" s="4" t="str">
        <f t="shared" si="1"/>
        <v>，3958500</v>
      </c>
      <c r="I7" s="4" t="str">
        <f>VLOOKUP(A7,HOP!A:U,21,0)</f>
        <v>直采</v>
      </c>
    </row>
    <row r="8" s="4" customFormat="1" spans="1:9">
      <c r="A8" s="5">
        <v>999227039719293</v>
      </c>
      <c r="B8" s="6">
        <v>45228</v>
      </c>
      <c r="C8" s="6">
        <v>45231</v>
      </c>
      <c r="D8" s="4">
        <v>2739</v>
      </c>
      <c r="E8" s="4" t="str">
        <f>VLOOKUP(A8,HOP!A:L,12,0)</f>
        <v>2739.00</v>
      </c>
      <c r="F8" s="4" t="str">
        <f>VLOOKUP(A8,HOP!A:C,3,0)</f>
        <v>3986942</v>
      </c>
      <c r="G8" s="4">
        <f t="shared" si="0"/>
        <v>0</v>
      </c>
      <c r="H8" s="4" t="str">
        <f t="shared" si="1"/>
        <v>，3986942</v>
      </c>
      <c r="I8" s="4" t="str">
        <f>VLOOKUP(A8,HOP!A:U,21,0)</f>
        <v>直采</v>
      </c>
    </row>
    <row r="9" s="4" customFormat="1" spans="1:9">
      <c r="A9" s="5">
        <v>999227188151994</v>
      </c>
      <c r="B9" s="6">
        <v>45233</v>
      </c>
      <c r="C9" s="6">
        <v>45234</v>
      </c>
      <c r="D9" s="4">
        <v>455</v>
      </c>
      <c r="E9" s="4" t="str">
        <f>VLOOKUP(A9,HOP!A:L,12,0)</f>
        <v>455.00</v>
      </c>
      <c r="F9" s="4" t="str">
        <f>VLOOKUP(A9,HOP!A:C,3,0)</f>
        <v>4025857</v>
      </c>
      <c r="G9" s="4">
        <f t="shared" si="0"/>
        <v>0</v>
      </c>
      <c r="H9" s="4" t="str">
        <f t="shared" si="1"/>
        <v>，4025857</v>
      </c>
      <c r="I9" s="4" t="str">
        <f>VLOOKUP(A9,HOP!A:U,21,0)</f>
        <v>直采</v>
      </c>
    </row>
    <row r="10" s="4" customFormat="1" spans="1:9">
      <c r="A10" s="5">
        <v>999227264586906</v>
      </c>
      <c r="B10" s="6">
        <v>45238</v>
      </c>
      <c r="C10" s="6">
        <v>45239</v>
      </c>
      <c r="D10" s="4">
        <v>981</v>
      </c>
      <c r="E10" s="4" t="str">
        <f>VLOOKUP(A10,HOP!A:L,12,0)</f>
        <v>981.00</v>
      </c>
      <c r="F10" s="4" t="str">
        <f>VLOOKUP(A10,HOP!A:C,3,0)</f>
        <v>4031728</v>
      </c>
      <c r="G10" s="4">
        <f t="shared" si="0"/>
        <v>0</v>
      </c>
      <c r="H10" s="4" t="str">
        <f t="shared" si="1"/>
        <v>，4031728</v>
      </c>
      <c r="I10" s="4" t="str">
        <f>VLOOKUP(A10,HOP!A:U,21,0)</f>
        <v>直采</v>
      </c>
    </row>
    <row r="11" s="4" customFormat="1" spans="1:9">
      <c r="A11" s="5">
        <v>999228077400032</v>
      </c>
      <c r="B11" s="6">
        <v>45230</v>
      </c>
      <c r="C11" s="6">
        <v>45234</v>
      </c>
      <c r="D11" s="4">
        <v>9801</v>
      </c>
      <c r="E11" s="4" t="str">
        <f>VLOOKUP(A11,HOP!A:L,12,0)</f>
        <v>9801.00</v>
      </c>
      <c r="F11" s="4" t="str">
        <f>VLOOKUP(A11,HOP!A:C,3,0)</f>
        <v>4121757</v>
      </c>
      <c r="G11" s="4">
        <f t="shared" si="0"/>
        <v>0</v>
      </c>
      <c r="H11" s="4" t="str">
        <f t="shared" si="1"/>
        <v>，4121757</v>
      </c>
      <c r="I11" s="4" t="str">
        <f>VLOOKUP(A11,HOP!A:U,21,0)</f>
        <v>直采</v>
      </c>
    </row>
    <row r="12" s="4" customFormat="1" spans="1:9">
      <c r="A12" s="5">
        <v>28089782327</v>
      </c>
      <c r="B12" s="6">
        <v>45234</v>
      </c>
      <c r="C12" s="6">
        <v>45235</v>
      </c>
      <c r="D12" s="4">
        <v>2718</v>
      </c>
      <c r="E12" s="4" t="str">
        <f>VLOOKUP(A12,HOP!A:L,12,0)</f>
        <v>2718.00</v>
      </c>
      <c r="F12" s="4" t="str">
        <f>VLOOKUP(A12,HOP!A:C,3,0)</f>
        <v>4122736</v>
      </c>
      <c r="G12" s="4">
        <f t="shared" si="0"/>
        <v>0</v>
      </c>
      <c r="H12" s="4" t="str">
        <f t="shared" si="1"/>
        <v>，4122736</v>
      </c>
      <c r="I12" s="4" t="str">
        <f>VLOOKUP(A12,HOP!A:U,21,0)</f>
        <v>直采</v>
      </c>
    </row>
    <row r="13" s="4" customFormat="1" spans="1:9">
      <c r="A13" s="5">
        <v>999228091376184</v>
      </c>
      <c r="B13" s="6">
        <v>45242</v>
      </c>
      <c r="C13" s="6">
        <v>45245</v>
      </c>
      <c r="D13" s="4">
        <v>2385</v>
      </c>
      <c r="E13" s="4" t="str">
        <f>VLOOKUP(A13,HOP!A:L,12,0)</f>
        <v>2385.00</v>
      </c>
      <c r="F13" s="4" t="str">
        <f>VLOOKUP(A13,HOP!A:C,3,0)</f>
        <v>4123322</v>
      </c>
      <c r="G13" s="4">
        <f t="shared" si="0"/>
        <v>0</v>
      </c>
      <c r="H13" s="4" t="str">
        <f t="shared" si="1"/>
        <v>，4123322</v>
      </c>
      <c r="I13" s="4" t="str">
        <f>VLOOKUP(A13,HOP!A:U,21,0)</f>
        <v>直采</v>
      </c>
    </row>
    <row r="14" s="4" customFormat="1" spans="1:9">
      <c r="A14" s="5">
        <v>999228286974445</v>
      </c>
      <c r="B14" s="6">
        <v>45235</v>
      </c>
      <c r="C14" s="6">
        <v>45237</v>
      </c>
      <c r="D14" s="4">
        <v>1904</v>
      </c>
      <c r="E14" s="4" t="str">
        <f>VLOOKUP(A14,HOP!A:L,12,0)</f>
        <v>1904.00</v>
      </c>
      <c r="F14" s="4" t="str">
        <f>VLOOKUP(A14,HOP!A:C,3,0)</f>
        <v>4177885</v>
      </c>
      <c r="G14" s="4">
        <f t="shared" si="0"/>
        <v>0</v>
      </c>
      <c r="H14" s="4" t="str">
        <f t="shared" si="1"/>
        <v>，4177885</v>
      </c>
      <c r="I14" s="4" t="str">
        <f>VLOOKUP(A14,HOP!A:U,21,0)</f>
        <v>直采</v>
      </c>
    </row>
    <row r="15" s="4" customFormat="1" hidden="1" spans="1:9">
      <c r="A15" s="5">
        <v>999228369851563</v>
      </c>
      <c r="B15" s="6">
        <v>45240</v>
      </c>
      <c r="C15" s="6">
        <v>45244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999228419678288</v>
      </c>
      <c r="B16" s="6">
        <v>45241</v>
      </c>
      <c r="C16" s="6">
        <v>45242</v>
      </c>
      <c r="D16" s="4">
        <v>662</v>
      </c>
      <c r="E16" s="4" t="str">
        <f>VLOOKUP(A16,HOP!A:L,12,0)</f>
        <v>662.00</v>
      </c>
      <c r="F16" s="4" t="str">
        <f>VLOOKUP(A16,HOP!A:C,3,0)</f>
        <v>4235268</v>
      </c>
      <c r="G16" s="4">
        <f t="shared" si="0"/>
        <v>0</v>
      </c>
      <c r="H16" s="4" t="str">
        <f t="shared" si="1"/>
        <v>，4235268</v>
      </c>
      <c r="I16" s="4" t="str">
        <f>VLOOKUP(A16,HOP!A:U,21,0)</f>
        <v>直采</v>
      </c>
    </row>
    <row r="18" spans="4:4">
      <c r="D18" s="4">
        <f>SUM(D2:D17)</f>
        <v>36039</v>
      </c>
    </row>
    <row r="26" spans="1:1">
      <c r="A26" s="4" t="s">
        <v>97</v>
      </c>
    </row>
    <row r="27" spans="1:1">
      <c r="A27" s="4" t="s">
        <v>98</v>
      </c>
    </row>
    <row r="28" spans="1:1">
      <c r="A28" s="4" t="s">
        <v>99</v>
      </c>
    </row>
  </sheetData>
  <autoFilter ref="A1:X16">
    <filterColumn colId="3">
      <filters>
        <filter val="-1010"/>
        <filter val="-1600"/>
        <filter val="981"/>
        <filter val="9801"/>
        <filter val="662"/>
        <filter val="1904"/>
        <filter val="2664"/>
        <filter val="455"/>
        <filter val="2385"/>
        <filter val="4776"/>
        <filter val="2718"/>
        <filter val="4788"/>
        <filter val="27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999228419678288</v>
      </c>
      <c r="B2" s="1" t="s">
        <v>119</v>
      </c>
      <c r="C2" s="1" t="s">
        <v>120</v>
      </c>
      <c r="D2" s="1" t="s">
        <v>121</v>
      </c>
      <c r="E2" s="1" t="s">
        <v>92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95</v>
      </c>
      <c r="V2" s="1" t="s">
        <v>133</v>
      </c>
    </row>
    <row r="3" s="1" customFormat="1" spans="1:22">
      <c r="A3" s="1" t="s">
        <v>134</v>
      </c>
      <c r="B3" s="1" t="s">
        <v>135</v>
      </c>
      <c r="C3" s="1" t="s">
        <v>136</v>
      </c>
      <c r="D3" s="1" t="s">
        <v>121</v>
      </c>
      <c r="E3" s="1" t="s">
        <v>92</v>
      </c>
      <c r="F3" s="1" t="s">
        <v>119</v>
      </c>
      <c r="G3" s="1" t="s">
        <v>122</v>
      </c>
      <c r="H3" s="1" t="s">
        <v>123</v>
      </c>
      <c r="I3" s="1" t="s">
        <v>127</v>
      </c>
      <c r="J3" s="1" t="s">
        <v>125</v>
      </c>
      <c r="K3" s="1" t="s">
        <v>127</v>
      </c>
      <c r="L3" s="1" t="s">
        <v>127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137</v>
      </c>
      <c r="S3" s="1" t="s">
        <v>131</v>
      </c>
      <c r="T3" s="1" t="s">
        <v>132</v>
      </c>
      <c r="U3" s="1" t="s">
        <v>95</v>
      </c>
      <c r="V3" s="1" t="s">
        <v>133</v>
      </c>
    </row>
    <row r="4" s="1" customFormat="1" spans="1:22">
      <c r="A4" s="3">
        <v>999228286974445</v>
      </c>
      <c r="B4" s="1" t="s">
        <v>138</v>
      </c>
      <c r="C4" s="1" t="s">
        <v>139</v>
      </c>
      <c r="D4" s="1" t="s">
        <v>140</v>
      </c>
      <c r="E4" s="1" t="s">
        <v>84</v>
      </c>
      <c r="F4" s="1" t="s">
        <v>141</v>
      </c>
      <c r="G4" s="1" t="s">
        <v>142</v>
      </c>
      <c r="H4" s="1" t="s">
        <v>123</v>
      </c>
      <c r="I4" s="1" t="s">
        <v>143</v>
      </c>
      <c r="J4" s="1" t="s">
        <v>125</v>
      </c>
      <c r="K4" s="1" t="s">
        <v>143</v>
      </c>
      <c r="L4" s="1" t="s">
        <v>143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144</v>
      </c>
      <c r="S4" s="1" t="s">
        <v>131</v>
      </c>
      <c r="T4" s="1" t="s">
        <v>132</v>
      </c>
      <c r="U4" s="1" t="s">
        <v>95</v>
      </c>
      <c r="V4" s="1" t="s">
        <v>133</v>
      </c>
    </row>
    <row r="5" s="1" customFormat="1" spans="1:22">
      <c r="A5" s="3">
        <v>999228091376184</v>
      </c>
      <c r="B5" s="1" t="s">
        <v>145</v>
      </c>
      <c r="C5" s="1" t="s">
        <v>146</v>
      </c>
      <c r="D5" s="1" t="s">
        <v>147</v>
      </c>
      <c r="E5" s="1" t="s">
        <v>78</v>
      </c>
      <c r="F5" s="1" t="s">
        <v>122</v>
      </c>
      <c r="G5" s="1" t="s">
        <v>148</v>
      </c>
      <c r="H5" s="1" t="s">
        <v>123</v>
      </c>
      <c r="I5" s="1" t="s">
        <v>149</v>
      </c>
      <c r="J5" s="1" t="s">
        <v>125</v>
      </c>
      <c r="K5" s="1" t="s">
        <v>149</v>
      </c>
      <c r="L5" s="1" t="s">
        <v>149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150</v>
      </c>
      <c r="S5" s="1" t="s">
        <v>131</v>
      </c>
      <c r="T5" s="1" t="s">
        <v>132</v>
      </c>
      <c r="U5" s="1" t="s">
        <v>95</v>
      </c>
      <c r="V5" s="1" t="s">
        <v>133</v>
      </c>
    </row>
    <row r="6" s="1" customFormat="1" spans="1:22">
      <c r="A6" s="3">
        <v>28089782327</v>
      </c>
      <c r="B6" s="1" t="s">
        <v>145</v>
      </c>
      <c r="C6" s="1" t="s">
        <v>151</v>
      </c>
      <c r="D6" s="1" t="s">
        <v>147</v>
      </c>
      <c r="E6" s="1" t="s">
        <v>72</v>
      </c>
      <c r="F6" s="1" t="s">
        <v>152</v>
      </c>
      <c r="G6" s="1" t="s">
        <v>141</v>
      </c>
      <c r="H6" s="1" t="s">
        <v>123</v>
      </c>
      <c r="I6" s="1" t="s">
        <v>153</v>
      </c>
      <c r="J6" s="1" t="s">
        <v>125</v>
      </c>
      <c r="K6" s="1" t="s">
        <v>153</v>
      </c>
      <c r="L6" s="1" t="s">
        <v>153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154</v>
      </c>
      <c r="S6" s="1" t="s">
        <v>131</v>
      </c>
      <c r="T6" s="1" t="s">
        <v>132</v>
      </c>
      <c r="U6" s="1" t="s">
        <v>95</v>
      </c>
      <c r="V6" s="1" t="s">
        <v>133</v>
      </c>
    </row>
    <row r="7" s="1" customFormat="1" spans="1:22">
      <c r="A7" s="3">
        <v>999228077400032</v>
      </c>
      <c r="B7" s="1" t="s">
        <v>145</v>
      </c>
      <c r="C7" s="1" t="s">
        <v>155</v>
      </c>
      <c r="D7" s="1" t="s">
        <v>147</v>
      </c>
      <c r="E7" s="1" t="s">
        <v>72</v>
      </c>
      <c r="F7" s="1" t="s">
        <v>156</v>
      </c>
      <c r="G7" s="1" t="s">
        <v>152</v>
      </c>
      <c r="H7" s="1" t="s">
        <v>123</v>
      </c>
      <c r="I7" s="1" t="s">
        <v>157</v>
      </c>
      <c r="J7" s="1" t="s">
        <v>125</v>
      </c>
      <c r="K7" s="1" t="s">
        <v>157</v>
      </c>
      <c r="L7" s="1" t="s">
        <v>157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158</v>
      </c>
      <c r="S7" s="1" t="s">
        <v>131</v>
      </c>
      <c r="T7" s="1" t="s">
        <v>132</v>
      </c>
      <c r="U7" s="1" t="s">
        <v>95</v>
      </c>
      <c r="V7" s="1" t="s">
        <v>133</v>
      </c>
    </row>
    <row r="8" s="1" customFormat="1" spans="1:22">
      <c r="A8" s="3">
        <v>999227406716023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163</v>
      </c>
      <c r="G8" s="1" t="s">
        <v>152</v>
      </c>
      <c r="H8" s="1" t="s">
        <v>123</v>
      </c>
      <c r="I8" s="1" t="s">
        <v>164</v>
      </c>
      <c r="J8" s="1" t="s">
        <v>125</v>
      </c>
      <c r="K8" s="1" t="s">
        <v>164</v>
      </c>
      <c r="L8" s="1" t="s">
        <v>127</v>
      </c>
      <c r="M8" s="1" t="s">
        <v>165</v>
      </c>
      <c r="N8" s="1" t="s">
        <v>165</v>
      </c>
      <c r="O8" s="1" t="s">
        <v>127</v>
      </c>
      <c r="P8" s="1" t="s">
        <v>128</v>
      </c>
      <c r="Q8" s="1" t="s">
        <v>129</v>
      </c>
      <c r="R8" s="1" t="s">
        <v>166</v>
      </c>
      <c r="S8" s="1" t="s">
        <v>131</v>
      </c>
      <c r="T8" s="1" t="s">
        <v>132</v>
      </c>
      <c r="U8" s="1" t="s">
        <v>95</v>
      </c>
      <c r="V8" s="1" t="s">
        <v>167</v>
      </c>
    </row>
    <row r="9" s="1" customFormat="1" spans="1:22">
      <c r="A9" s="3">
        <v>999227264586906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172</v>
      </c>
      <c r="G9" s="1" t="s">
        <v>173</v>
      </c>
      <c r="H9" s="1" t="s">
        <v>123</v>
      </c>
      <c r="I9" s="1" t="s">
        <v>174</v>
      </c>
      <c r="J9" s="1" t="s">
        <v>125</v>
      </c>
      <c r="K9" s="1" t="s">
        <v>174</v>
      </c>
      <c r="L9" s="1" t="s">
        <v>174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175</v>
      </c>
      <c r="S9" s="1" t="s">
        <v>131</v>
      </c>
      <c r="T9" s="1" t="s">
        <v>132</v>
      </c>
      <c r="U9" s="1" t="s">
        <v>95</v>
      </c>
      <c r="V9" s="1" t="s">
        <v>167</v>
      </c>
    </row>
    <row r="10" s="1" customFormat="1" spans="1:22">
      <c r="A10" s="3">
        <v>999227188151994</v>
      </c>
      <c r="B10" s="1" t="s">
        <v>176</v>
      </c>
      <c r="C10" s="1" t="s">
        <v>177</v>
      </c>
      <c r="D10" s="1" t="s">
        <v>178</v>
      </c>
      <c r="E10" s="1" t="s">
        <v>63</v>
      </c>
      <c r="F10" s="1" t="s">
        <v>179</v>
      </c>
      <c r="G10" s="1" t="s">
        <v>152</v>
      </c>
      <c r="H10" s="1" t="s">
        <v>123</v>
      </c>
      <c r="I10" s="1" t="s">
        <v>180</v>
      </c>
      <c r="J10" s="1" t="s">
        <v>125</v>
      </c>
      <c r="K10" s="1" t="s">
        <v>180</v>
      </c>
      <c r="L10" s="1" t="s">
        <v>180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181</v>
      </c>
      <c r="S10" s="1" t="s">
        <v>131</v>
      </c>
      <c r="T10" s="1" t="s">
        <v>132</v>
      </c>
      <c r="U10" s="1" t="s">
        <v>95</v>
      </c>
      <c r="V10" s="1" t="s">
        <v>167</v>
      </c>
    </row>
    <row r="11" s="1" customFormat="1" spans="1:22">
      <c r="A11" s="3">
        <v>999227039719293</v>
      </c>
      <c r="B11" s="1" t="s">
        <v>182</v>
      </c>
      <c r="C11" s="1" t="s">
        <v>183</v>
      </c>
      <c r="D11" s="1" t="s">
        <v>184</v>
      </c>
      <c r="E11" s="1" t="s">
        <v>185</v>
      </c>
      <c r="F11" s="1" t="s">
        <v>186</v>
      </c>
      <c r="G11" s="1" t="s">
        <v>187</v>
      </c>
      <c r="H11" s="1" t="s">
        <v>123</v>
      </c>
      <c r="I11" s="1" t="s">
        <v>188</v>
      </c>
      <c r="J11" s="1" t="s">
        <v>125</v>
      </c>
      <c r="K11" s="1" t="s">
        <v>188</v>
      </c>
      <c r="L11" s="1" t="s">
        <v>188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189</v>
      </c>
      <c r="S11" s="1" t="s">
        <v>131</v>
      </c>
      <c r="T11" s="1" t="s">
        <v>132</v>
      </c>
      <c r="U11" s="1" t="s">
        <v>95</v>
      </c>
      <c r="V11" s="1" t="s">
        <v>167</v>
      </c>
    </row>
    <row r="12" s="1" customFormat="1" spans="1:22">
      <c r="A12" s="3">
        <v>999226850576340</v>
      </c>
      <c r="B12" s="1" t="s">
        <v>190</v>
      </c>
      <c r="C12" s="1" t="s">
        <v>191</v>
      </c>
      <c r="D12" s="1" t="s">
        <v>161</v>
      </c>
      <c r="E12" s="1" t="s">
        <v>192</v>
      </c>
      <c r="F12" s="1" t="s">
        <v>186</v>
      </c>
      <c r="G12" s="1" t="s">
        <v>187</v>
      </c>
      <c r="H12" s="1" t="s">
        <v>123</v>
      </c>
      <c r="I12" s="1" t="s">
        <v>193</v>
      </c>
      <c r="J12" s="1" t="s">
        <v>125</v>
      </c>
      <c r="K12" s="1" t="s">
        <v>193</v>
      </c>
      <c r="L12" s="1" t="s">
        <v>193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129</v>
      </c>
      <c r="R12" s="1" t="s">
        <v>194</v>
      </c>
      <c r="S12" s="1" t="s">
        <v>131</v>
      </c>
      <c r="T12" s="1" t="s">
        <v>132</v>
      </c>
      <c r="U12" s="1" t="s">
        <v>95</v>
      </c>
      <c r="V12" s="1" t="s">
        <v>167</v>
      </c>
    </row>
    <row r="13" s="1" customFormat="1" spans="1:22">
      <c r="A13" s="3">
        <v>999226626541955</v>
      </c>
      <c r="B13" s="1" t="s">
        <v>195</v>
      </c>
      <c r="C13" s="1" t="s">
        <v>196</v>
      </c>
      <c r="D13" s="1" t="s">
        <v>161</v>
      </c>
      <c r="E13" s="1" t="s">
        <v>51</v>
      </c>
      <c r="F13" s="1" t="s">
        <v>187</v>
      </c>
      <c r="G13" s="1" t="s">
        <v>152</v>
      </c>
      <c r="H13" s="1" t="s">
        <v>123</v>
      </c>
      <c r="I13" s="1" t="s">
        <v>197</v>
      </c>
      <c r="J13" s="1" t="s">
        <v>125</v>
      </c>
      <c r="K13" s="1" t="s">
        <v>197</v>
      </c>
      <c r="L13" s="1" t="s">
        <v>197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129</v>
      </c>
      <c r="R13" s="1" t="s">
        <v>198</v>
      </c>
      <c r="S13" s="1" t="s">
        <v>131</v>
      </c>
      <c r="T13" s="1" t="s">
        <v>132</v>
      </c>
      <c r="U13" s="1" t="s">
        <v>95</v>
      </c>
      <c r="V13" s="1" t="s">
        <v>167</v>
      </c>
    </row>
    <row r="14" s="1" customFormat="1" spans="1:22">
      <c r="A14" s="3">
        <v>999226626486571</v>
      </c>
      <c r="B14" s="1" t="s">
        <v>195</v>
      </c>
      <c r="C14" s="1" t="s">
        <v>199</v>
      </c>
      <c r="D14" s="1" t="s">
        <v>161</v>
      </c>
      <c r="E14" s="1" t="s">
        <v>48</v>
      </c>
      <c r="F14" s="1" t="s">
        <v>187</v>
      </c>
      <c r="G14" s="1" t="s">
        <v>152</v>
      </c>
      <c r="H14" s="1" t="s">
        <v>123</v>
      </c>
      <c r="I14" s="1" t="s">
        <v>197</v>
      </c>
      <c r="J14" s="1" t="s">
        <v>125</v>
      </c>
      <c r="K14" s="1" t="s">
        <v>197</v>
      </c>
      <c r="L14" s="1" t="s">
        <v>197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129</v>
      </c>
      <c r="R14" s="1" t="s">
        <v>200</v>
      </c>
      <c r="S14" s="1" t="s">
        <v>131</v>
      </c>
      <c r="T14" s="1" t="s">
        <v>132</v>
      </c>
      <c r="U14" s="1" t="s">
        <v>95</v>
      </c>
      <c r="V14" s="1" t="s">
        <v>167</v>
      </c>
    </row>
    <row r="15" s="1" customFormat="1" spans="1:22">
      <c r="A15" s="3">
        <v>999225802212763</v>
      </c>
      <c r="B15" s="1" t="s">
        <v>201</v>
      </c>
      <c r="C15" s="1" t="s">
        <v>202</v>
      </c>
      <c r="D15" s="1" t="s">
        <v>184</v>
      </c>
      <c r="E15" s="1" t="s">
        <v>43</v>
      </c>
      <c r="F15" s="1" t="s">
        <v>172</v>
      </c>
      <c r="G15" s="1" t="s">
        <v>119</v>
      </c>
      <c r="H15" s="1" t="s">
        <v>123</v>
      </c>
      <c r="I15" s="1" t="s">
        <v>203</v>
      </c>
      <c r="J15" s="1" t="s">
        <v>125</v>
      </c>
      <c r="K15" s="1" t="s">
        <v>203</v>
      </c>
      <c r="L15" s="1" t="s">
        <v>203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129</v>
      </c>
      <c r="R15" s="1" t="s">
        <v>204</v>
      </c>
      <c r="S15" s="1" t="s">
        <v>131</v>
      </c>
      <c r="T15" s="1" t="s">
        <v>132</v>
      </c>
      <c r="U15" s="1" t="s">
        <v>95</v>
      </c>
      <c r="V15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2023-11-16T07:00:26Z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