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<sst xmlns="http://schemas.openxmlformats.org/spreadsheetml/2006/main" count="617" uniqueCount="287">
  <si>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</si>
  <si>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</si>
  <si>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</si>
  <si>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</si>
  <si>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</si>
  <si>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</si>
  <si>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</si>
  <si>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</si>
  <si>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</si>
  <si>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</si>
  <si>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</si>
  <si>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</si>
  <si>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</si>
  <si>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</si>
  <si>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</si>
  <si>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</si>
  <si>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</si>
  <si>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</si>
  <si>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</si>
  <si>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</si>
  <si>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</si>
  <si>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</si>
  <si>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</si>
  <si>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</si>
  <si>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</si>
  <si>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999226799366748	</t>
  </si>
  <si>
    <t>Ctrip</t>
  </si>
  <si>
    <t>正常</t>
  </si>
  <si>
    <t>[巴厘岛]巴鲁纳智选假日酒店(Holiday Inn Express Baruna, an IHG Hotel)(37196280)</t>
  </si>
  <si>
    <t>标准双床房&lt;2人入住&gt;&lt;不退款&gt;&lt;早餐&gt;</t>
  </si>
  <si>
    <t>USD</t>
  </si>
  <si>
    <t>LIMBECHAYA/RISHI,PATEL/ANJALIBEN NITINBHAI</t>
  </si>
  <si>
    <t>CA5326231117USD</t>
  </si>
  <si>
    <t>未提现</t>
  </si>
  <si>
    <t>携程开票</t>
  </si>
  <si>
    <t xml:space="preserve">3941954	</t>
  </si>
  <si>
    <t xml:space="preserve">26864417	</t>
  </si>
  <si>
    <t xml:space="preserve">999227983278768	</t>
  </si>
  <si>
    <t>[西归浦市]卢切维尔酒店(Luceville)(39641051)</t>
  </si>
  <si>
    <t>豪华双床房&lt;2人入住&gt;&lt;不退款&gt;</t>
  </si>
  <si>
    <t>Oh/Myunghee</t>
  </si>
  <si>
    <t xml:space="preserve">4094934	</t>
  </si>
  <si>
    <t xml:space="preserve">	</t>
  </si>
  <si>
    <t xml:space="preserve">999228074170519	</t>
  </si>
  <si>
    <t>[古晋]德家精品酒店(DeHome Boutique Hotel)(39042489)</t>
  </si>
  <si>
    <t>标准房, 1 张大床, 无窗&lt;2人入住&gt;&lt;不退款&gt;</t>
  </si>
  <si>
    <t>SIM/CLAIRE</t>
  </si>
  <si>
    <t xml:space="preserve">4120165	</t>
  </si>
  <si>
    <t xml:space="preserve">999228115296178	</t>
  </si>
  <si>
    <t>[曼谷]曼谷阿尔梅洛兹酒店 - 主要清真饭店(Al Meroz Hotel Bangkok - the Leading Halal Hotel)(37220978)</t>
  </si>
  <si>
    <t>高级房&lt;2人入住&gt;&lt;不退款&gt;&lt;早餐&gt;</t>
  </si>
  <si>
    <t>AMRAM/FAIRUL</t>
  </si>
  <si>
    <t xml:space="preserve">4129790	</t>
  </si>
  <si>
    <t xml:space="preserve">330583	</t>
  </si>
  <si>
    <t xml:space="preserve">999228207020687	</t>
  </si>
  <si>
    <t>[西雅加达]55酒店(Hotel 55)(44686639)</t>
  </si>
  <si>
    <t>豪华间&lt;2人入住&gt;&lt;不退款&gt;&lt;无早&gt;</t>
  </si>
  <si>
    <t>SINGH/PARMINDER</t>
  </si>
  <si>
    <t xml:space="preserve">4148757	</t>
  </si>
  <si>
    <t xml:space="preserve">999228216389867	</t>
  </si>
  <si>
    <t>[罗马]吉格奥歌剧院酒店(Hotel Giglio Dell'Opera)(39055863)</t>
  </si>
  <si>
    <t>标准双人房&lt;2人入住&gt;&lt;不退款&gt;&lt;无早&gt;</t>
  </si>
  <si>
    <t>Meftah/Tania,Levier/Alexandre</t>
  </si>
  <si>
    <t xml:space="preserve">4153622	</t>
  </si>
  <si>
    <t xml:space="preserve">999228227458678	</t>
  </si>
  <si>
    <t>[多伦多]多伦多泛太平洋酒店(Pan Pacific Toronto)(37204927)</t>
  </si>
  <si>
    <t>豪华特大床房&lt;2人入住&gt;&lt;不退款&gt;</t>
  </si>
  <si>
    <t>Tizjeh/Mahdi</t>
  </si>
  <si>
    <t xml:space="preserve">4155579	</t>
  </si>
  <si>
    <t xml:space="preserve">999228238604041	</t>
  </si>
  <si>
    <t>[曼彻斯特]米特酒店(The Mitre Hotel)(39665773)</t>
  </si>
  <si>
    <t>标准双人间&lt;2人入住&gt;&lt;不退款&gt;&lt;早餐&gt;</t>
  </si>
  <si>
    <t>ANGELOV/ISKREN IGNATOV</t>
  </si>
  <si>
    <t xml:space="preserve">4161306	</t>
  </si>
  <si>
    <t xml:space="preserve">999228264056636	</t>
  </si>
  <si>
    <t>[阿纳海姆]阿纳海姆度假村区索内斯塔酒店(Sonesta Anaheim Resort Area)(37196963)</t>
  </si>
  <si>
    <t>豪华房(2张双人床)&lt;2人入住&gt;&lt;不退款&gt;&lt;无早&gt;</t>
  </si>
  <si>
    <t>LI/YUE</t>
  </si>
  <si>
    <t xml:space="preserve">4167211	</t>
  </si>
  <si>
    <t xml:space="preserve">31859SE106836	</t>
  </si>
  <si>
    <t xml:space="preserve">999228264565969	</t>
  </si>
  <si>
    <t>[巴黎]加斯顿酒店(Hôtel Gaston)(39041952)</t>
  </si>
  <si>
    <t>双人房&lt;2人入住&gt;&lt;不退款&gt;</t>
  </si>
  <si>
    <t>CHOI/HO YAN,CHAN/CHUN HIN</t>
  </si>
  <si>
    <t xml:space="preserve">4167611	</t>
  </si>
  <si>
    <t xml:space="preserve">IHJZF9	</t>
  </si>
  <si>
    <t xml:space="preserve">999228264645365	</t>
  </si>
  <si>
    <t>[埃尔塞贡多]洛杉矶国际机场/埃尔塞贡多索尼斯塔精选酒店(Sonesta Select Los Angeles LAX El Segundo)(37221231)</t>
  </si>
  <si>
    <t>特大床房&lt;2人入住&gt;&lt;不退款&gt;&lt;无早&gt;</t>
  </si>
  <si>
    <t>Lawrence/Erica</t>
  </si>
  <si>
    <t xml:space="preserve">4167651	</t>
  </si>
  <si>
    <t xml:space="preserve">32717SE091288	</t>
  </si>
  <si>
    <t xml:space="preserve">999228267165748	</t>
  </si>
  <si>
    <t>[胡志明市]西贡中心铂尔曼酒店(Pullman Saigon Centre)(37046515)</t>
  </si>
  <si>
    <t>XIE/HAO</t>
  </si>
  <si>
    <t xml:space="preserve">4169115	</t>
  </si>
  <si>
    <t xml:space="preserve">125694451	</t>
  </si>
  <si>
    <t xml:space="preserve">999228268226299	</t>
  </si>
  <si>
    <t>[乌隆他尼]乌隆他尼顶端青年旅馆(Top Hostel (Top Mansion))(40617204)</t>
  </si>
  <si>
    <t>标准双人间&lt;2人入住&gt;&lt;不退款&gt;&lt;无早&gt;</t>
  </si>
  <si>
    <t>AMPAIWONG/THANAKOM</t>
  </si>
  <si>
    <t xml:space="preserve">4169617	</t>
  </si>
  <si>
    <t xml:space="preserve">Acknowledged	</t>
  </si>
  <si>
    <t xml:space="preserve">999228273187219	</t>
  </si>
  <si>
    <t>[水原]水原安巴萨多尔酒店(Novotel Ambassador Suwon)(37205308)</t>
  </si>
  <si>
    <t>豪华花园特大床房&lt;2人入住&gt;&lt;不退款&gt;</t>
  </si>
  <si>
    <t>KIM/JIHOON</t>
  </si>
  <si>
    <t xml:space="preserve">4172913	</t>
  </si>
  <si>
    <t xml:space="preserve">2311130524	</t>
  </si>
  <si>
    <t xml:space="preserve">999228274698144	</t>
  </si>
  <si>
    <t>[特罗姆瑟]特罗姆瑟丽笙酒店(Radisson Blu Hotel, Tromso)(39049950)</t>
  </si>
  <si>
    <t>标准房&lt;2人入住&gt;&lt;不退款&gt;</t>
  </si>
  <si>
    <t>Yang/Qibing</t>
  </si>
  <si>
    <t xml:space="preserve">4174161	</t>
  </si>
  <si>
    <t xml:space="preserve">0074806619	</t>
  </si>
  <si>
    <t xml:space="preserve">999228281373743	</t>
  </si>
  <si>
    <t>[南雅加达]雅加达达尔梅恩酒店(Hotel Dharmein)(39644427)</t>
  </si>
  <si>
    <t>高级房 1张双人床&lt;2人入住&gt;&lt;不退款&gt;&lt;无早&gt;</t>
  </si>
  <si>
    <t>YUSMADI/ILFA,NAKAMURA/TADASHI,OKAWA/YOICHI,DANI/AHMAD</t>
  </si>
  <si>
    <t xml:space="preserve">4175413	</t>
  </si>
  <si>
    <t xml:space="preserve">999228405016914	</t>
  </si>
  <si>
    <t>[帕罗奥图]克里克塞德旅馆(The Creekside Inn)(37228993)</t>
  </si>
  <si>
    <t>高级特大床房带露台&lt;2人入住&gt;&lt;不退款&gt;&lt;无早&gt;</t>
  </si>
  <si>
    <t>FANG/XIN</t>
  </si>
  <si>
    <t xml:space="preserve">4231707	</t>
  </si>
  <si>
    <t xml:space="preserve">17137SE100619	</t>
  </si>
  <si>
    <t>，</t>
  </si>
  <si>
    <t>A231117095709481</t>
  </si>
  <si>
    <t>A231117095801481</t>
  </si>
  <si>
    <t>USD / HKD 当前参考汇率: 7.79756</t>
  </si>
  <si>
    <t>总计： 3375.81 USD/
26323.08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</si>
  <si>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</si>
  <si>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</si>
  <si>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</si>
  <si>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</si>
  <si>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</si>
  <si>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</si>
  <si>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</si>
  <si>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</si>
  <si>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</si>
  <si>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</si>
  <si>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</si>
  <si>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</si>
  <si>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</si>
  <si>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</si>
  <si>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</si>
  <si>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</si>
  <si>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</si>
  <si>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</si>
  <si>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</si>
  <si>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2023-09-16</t>
  </si>
  <si>
    <t>3941954</t>
  </si>
  <si>
    <t>巴鲁纳智选假日酒店</t>
  </si>
  <si>
    <t>LIMBECHAYA RISHI,PATEL ANJALIBEN NITINBHAI</t>
  </si>
  <si>
    <t>2023-11-10</t>
  </si>
  <si>
    <t>2023-11-14</t>
  </si>
  <si>
    <t>退房日周结</t>
  </si>
  <si>
    <t>1525.38</t>
  </si>
  <si>
    <t>209.12</t>
  </si>
  <si>
    <t>0</t>
  </si>
  <si>
    <t>0.00</t>
  </si>
  <si>
    <t>携程盛景国际直连</t>
  </si>
  <si>
    <t>01.010677</t>
  </si>
  <si>
    <t>2023-09-16 23:04:12</t>
  </si>
  <si>
    <t>否</t>
  </si>
  <si>
    <t>汇智国际旅游发展有限公司</t>
  </si>
  <si>
    <t>直连</t>
  </si>
  <si>
    <t>印度尼西亚</t>
  </si>
  <si>
    <t>2023-10-19</t>
  </si>
  <si>
    <t>4094934</t>
  </si>
  <si>
    <t>卢切维尔</t>
  </si>
  <si>
    <t>Oh Myunghee</t>
  </si>
  <si>
    <t>2023-11-12</t>
  </si>
  <si>
    <t>1598.46</t>
  </si>
  <si>
    <t>218.00</t>
  </si>
  <si>
    <t>2023-10-19 09:23:10</t>
  </si>
  <si>
    <t>韩国</t>
  </si>
  <si>
    <t>2023-10-23</t>
  </si>
  <si>
    <t>4120165</t>
  </si>
  <si>
    <t>德家精品酒店</t>
  </si>
  <si>
    <t>SIM CLAIRE</t>
  </si>
  <si>
    <t>2023-11-13</t>
  </si>
  <si>
    <t>165.31</t>
  </si>
  <si>
    <t>22.54</t>
  </si>
  <si>
    <t>2023-10-23 22:07:41</t>
  </si>
  <si>
    <t>马来西亚</t>
  </si>
  <si>
    <t>2023-10-25</t>
  </si>
  <si>
    <t>4129790</t>
  </si>
  <si>
    <t>曼谷阿尔梅洛兹酒店 - 主要清真饭店</t>
  </si>
  <si>
    <t>AMRAM FAIRUL</t>
  </si>
  <si>
    <t>694.00</t>
  </si>
  <si>
    <t>94.70</t>
  </si>
  <si>
    <t>2023-10-25 17:24:11</t>
  </si>
  <si>
    <t>直采</t>
  </si>
  <si>
    <t>泰国</t>
  </si>
  <si>
    <t>2023-10-28</t>
  </si>
  <si>
    <t>4148757</t>
  </si>
  <si>
    <t>55号酒店</t>
  </si>
  <si>
    <t>SINGH PARMINDER</t>
  </si>
  <si>
    <t>2023-11-11</t>
  </si>
  <si>
    <t>207.77</t>
  </si>
  <si>
    <t>28.32</t>
  </si>
  <si>
    <t>2023-10-28 20:09:07</t>
  </si>
  <si>
    <t>2023-10-29</t>
  </si>
  <si>
    <t>4153622</t>
  </si>
  <si>
    <t>吉格里奥歌剧院酒店</t>
  </si>
  <si>
    <t>Meftah Tania,Levier Alexandre</t>
  </si>
  <si>
    <t>1581.06</t>
  </si>
  <si>
    <t>215.48</t>
  </si>
  <si>
    <t>2023-10-29 20:14:41</t>
  </si>
  <si>
    <t>意大利</t>
  </si>
  <si>
    <t>2023-10-30</t>
  </si>
  <si>
    <t>4155579</t>
  </si>
  <si>
    <t>多伦多泛太平洋酒店</t>
  </si>
  <si>
    <t>Tizjeh Mahdi</t>
  </si>
  <si>
    <t>3144.66</t>
  </si>
  <si>
    <t>428.58</t>
  </si>
  <si>
    <t>2023-10-30 08:23:54</t>
  </si>
  <si>
    <t>加拿大</t>
  </si>
  <si>
    <t>2023-10-31</t>
  </si>
  <si>
    <t>4161306</t>
  </si>
  <si>
    <t>美提酒店</t>
  </si>
  <si>
    <t>ANGELOV ISKREN IGNATOV</t>
  </si>
  <si>
    <t>377.97</t>
  </si>
  <si>
    <t>51.58</t>
  </si>
  <si>
    <t>2023-10-31 06:44:05</t>
  </si>
  <si>
    <t>英国</t>
  </si>
  <si>
    <t>2023-11-01</t>
  </si>
  <si>
    <t>4167211</t>
  </si>
  <si>
    <t>阿纳海姆度假村区索内斯塔酒店</t>
  </si>
  <si>
    <t>LI YUE</t>
  </si>
  <si>
    <t>985.60</t>
  </si>
  <si>
    <t>134.39</t>
  </si>
  <si>
    <t>2023-11-01 04:51:14</t>
  </si>
  <si>
    <t>美国</t>
  </si>
  <si>
    <t>4167611</t>
  </si>
  <si>
    <t>加斯顿酒店</t>
  </si>
  <si>
    <t>CHOI HO YAN,CHAN CHUN HIN</t>
  </si>
  <si>
    <t>2189.61</t>
  </si>
  <si>
    <t>298.56</t>
  </si>
  <si>
    <t>2023-11-01 08:37:18</t>
  </si>
  <si>
    <t>法国</t>
  </si>
  <si>
    <t>4167651</t>
  </si>
  <si>
    <t>Sonesta Select Los Angeles LAX El Segundo</t>
  </si>
  <si>
    <t>Lawrence Erica</t>
  </si>
  <si>
    <t>747.32</t>
  </si>
  <si>
    <t>101.90</t>
  </si>
  <si>
    <t>2023-11-01 08:50:49</t>
  </si>
  <si>
    <t>4169115</t>
  </si>
  <si>
    <t>西贡中心铂尔曼酒店</t>
  </si>
  <si>
    <t>XIE HAO</t>
  </si>
  <si>
    <t>927.00</t>
  </si>
  <si>
    <t>126.40</t>
  </si>
  <si>
    <t>2023-11-01 14:04:19</t>
  </si>
  <si>
    <t>越南</t>
  </si>
  <si>
    <t>4169617</t>
  </si>
  <si>
    <t>精品豪宅</t>
  </si>
  <si>
    <t>AMPAIWONG THANAKOM</t>
  </si>
  <si>
    <t>70.99</t>
  </si>
  <si>
    <t>9.68</t>
  </si>
  <si>
    <t>2023-11-01 14:52:49</t>
  </si>
  <si>
    <t>4172913</t>
  </si>
  <si>
    <t>水原安巴萨多尔酒店</t>
  </si>
  <si>
    <t>KIM JIHOON</t>
  </si>
  <si>
    <t>1071.63</t>
  </si>
  <si>
    <t>146.12</t>
  </si>
  <si>
    <t>2023-11-01 22:03:50</t>
  </si>
  <si>
    <t>2023-11-02</t>
  </si>
  <si>
    <t>4174161</t>
  </si>
  <si>
    <t>特罗姆瑟丽笙蓝标酒店</t>
  </si>
  <si>
    <t>Yang Qibing</t>
  </si>
  <si>
    <t>4442.52</t>
  </si>
  <si>
    <t>605.71</t>
  </si>
  <si>
    <t>2023-11-02 07:45:05</t>
  </si>
  <si>
    <t>挪威</t>
  </si>
  <si>
    <t>4175413</t>
  </si>
  <si>
    <t>达尔梅因酒店</t>
  </si>
  <si>
    <t>YUSMADI ILFA,NAKAMURA TADASHI,OKAWA YOICHI,DANI AHMAD</t>
  </si>
  <si>
    <t>671.24</t>
  </si>
  <si>
    <t>91.52</t>
  </si>
  <si>
    <t>2023-11-02 12:26:13</t>
  </si>
  <si>
    <t>4231707</t>
  </si>
  <si>
    <t>威斯勒溪畔酒店</t>
  </si>
  <si>
    <t>FANG XIN</t>
  </si>
  <si>
    <t>4332.09</t>
  </si>
  <si>
    <t>593.21</t>
  </si>
  <si>
    <t>2023-11-10 21:03:46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</si>
</sst>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314325</xdr:colOff>
      <xdr:row>62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99155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45240</v>
      </c>
      <c r="G2" s="6">
        <v>45244</v>
      </c>
      <c r="H2" s="4">
        <v>1</v>
      </c>
      <c r="I2" s="4">
        <v>4</v>
      </c>
      <c r="J2" s="4">
        <v>4</v>
      </c>
      <c r="K2" s="4" t="s">
        <v>30</v>
      </c>
      <c r="L2" s="4">
        <v>209.12</v>
      </c>
      <c r="M2" s="4">
        <v>209.12</v>
      </c>
      <c r="N2" s="4" t="s">
        <v>31</v>
      </c>
      <c r="O2" s="4" t="s">
        <v>32</v>
      </c>
      <c r="P2" s="4" t="s">
        <v>33</v>
      </c>
      <c r="Q2" s="4">
        <v>0</v>
      </c>
      <c r="R2" s="7">
        <v>45185.0000115741</v>
      </c>
      <c r="S2" s="6">
        <v>45247</v>
      </c>
      <c r="T2" s="4" t="s">
        <v>34</v>
      </c>
      <c r="U2" s="4">
        <v>209.12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45242</v>
      </c>
      <c r="G3" s="6">
        <v>45244</v>
      </c>
      <c r="H3" s="4">
        <v>2</v>
      </c>
      <c r="I3" s="4">
        <v>2</v>
      </c>
      <c r="J3" s="4">
        <v>4</v>
      </c>
      <c r="K3" s="4" t="s">
        <v>30</v>
      </c>
      <c r="L3" s="4">
        <v>218</v>
      </c>
      <c r="M3" s="4">
        <v>218</v>
      </c>
      <c r="N3" s="4" t="s">
        <v>40</v>
      </c>
      <c r="O3" s="4" t="s">
        <v>32</v>
      </c>
      <c r="P3" s="4" t="s">
        <v>33</v>
      </c>
      <c r="Q3" s="4">
        <v>0</v>
      </c>
      <c r="R3" s="7">
        <v>45218</v>
      </c>
      <c r="S3" s="6">
        <v>45247</v>
      </c>
      <c r="T3" s="4" t="s">
        <v>34</v>
      </c>
      <c r="U3" s="4">
        <v>218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45243</v>
      </c>
      <c r="G4" s="6">
        <v>45244</v>
      </c>
      <c r="H4" s="4">
        <v>1</v>
      </c>
      <c r="I4" s="4">
        <v>1</v>
      </c>
      <c r="J4" s="4">
        <v>1</v>
      </c>
      <c r="K4" s="4" t="s">
        <v>30</v>
      </c>
      <c r="L4" s="4">
        <v>22.54</v>
      </c>
      <c r="M4" s="4">
        <v>22.54</v>
      </c>
      <c r="N4" s="4" t="s">
        <v>46</v>
      </c>
      <c r="O4" s="4" t="s">
        <v>32</v>
      </c>
      <c r="P4" s="4" t="s">
        <v>33</v>
      </c>
      <c r="Q4" s="4">
        <v>0</v>
      </c>
      <c r="R4" s="7">
        <v>45222.0000115741</v>
      </c>
      <c r="S4" s="6">
        <v>45247</v>
      </c>
      <c r="T4" s="4" t="s">
        <v>34</v>
      </c>
      <c r="U4" s="4">
        <v>22.54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45242</v>
      </c>
      <c r="G5" s="6">
        <v>45244</v>
      </c>
      <c r="H5" s="4">
        <v>1</v>
      </c>
      <c r="I5" s="4">
        <v>2</v>
      </c>
      <c r="J5" s="4">
        <v>2</v>
      </c>
      <c r="K5" s="4" t="s">
        <v>30</v>
      </c>
      <c r="L5" s="4">
        <v>94.7</v>
      </c>
      <c r="M5" s="4">
        <v>94.7</v>
      </c>
      <c r="N5" s="4" t="s">
        <v>51</v>
      </c>
      <c r="O5" s="4" t="s">
        <v>32</v>
      </c>
      <c r="P5" s="4" t="s">
        <v>33</v>
      </c>
      <c r="Q5" s="4">
        <v>0</v>
      </c>
      <c r="R5" s="7">
        <v>45224.0000115741</v>
      </c>
      <c r="S5" s="6">
        <v>45247</v>
      </c>
      <c r="T5" s="4" t="s">
        <v>34</v>
      </c>
      <c r="U5" s="4">
        <v>94.7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45241</v>
      </c>
      <c r="G6" s="6">
        <v>45244</v>
      </c>
      <c r="H6" s="4">
        <v>1</v>
      </c>
      <c r="I6" s="4">
        <v>3</v>
      </c>
      <c r="J6" s="4">
        <v>3</v>
      </c>
      <c r="K6" s="4" t="s">
        <v>30</v>
      </c>
      <c r="L6" s="4">
        <v>28.32</v>
      </c>
      <c r="M6" s="4">
        <v>28.32</v>
      </c>
      <c r="N6" s="4" t="s">
        <v>57</v>
      </c>
      <c r="O6" s="4" t="s">
        <v>32</v>
      </c>
      <c r="P6" s="4" t="s">
        <v>33</v>
      </c>
      <c r="Q6" s="4">
        <v>0</v>
      </c>
      <c r="R6" s="7">
        <v>45227</v>
      </c>
      <c r="S6" s="6">
        <v>45247</v>
      </c>
      <c r="T6" s="4" t="s">
        <v>34</v>
      </c>
      <c r="U6" s="4">
        <v>28.32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45241</v>
      </c>
      <c r="G7" s="6">
        <v>45244</v>
      </c>
      <c r="H7" s="4">
        <v>1</v>
      </c>
      <c r="I7" s="4">
        <v>3</v>
      </c>
      <c r="J7" s="4">
        <v>3</v>
      </c>
      <c r="K7" s="4" t="s">
        <v>30</v>
      </c>
      <c r="L7" s="4">
        <v>215.48</v>
      </c>
      <c r="M7" s="4">
        <v>215.48</v>
      </c>
      <c r="N7" s="4" t="s">
        <v>62</v>
      </c>
      <c r="O7" s="4" t="s">
        <v>32</v>
      </c>
      <c r="P7" s="4" t="s">
        <v>33</v>
      </c>
      <c r="Q7" s="4">
        <v>0</v>
      </c>
      <c r="R7" s="7">
        <v>45228.0000115741</v>
      </c>
      <c r="S7" s="6">
        <v>45247</v>
      </c>
      <c r="T7" s="4" t="s">
        <v>34</v>
      </c>
      <c r="U7" s="4">
        <v>215.48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45241</v>
      </c>
      <c r="G8" s="6">
        <v>45244</v>
      </c>
      <c r="H8" s="4">
        <v>1</v>
      </c>
      <c r="I8" s="4">
        <v>3</v>
      </c>
      <c r="J8" s="4">
        <v>3</v>
      </c>
      <c r="K8" s="4" t="s">
        <v>30</v>
      </c>
      <c r="L8" s="4">
        <v>428.58</v>
      </c>
      <c r="M8" s="4">
        <v>428.58</v>
      </c>
      <c r="N8" s="4" t="s">
        <v>67</v>
      </c>
      <c r="O8" s="4" t="s">
        <v>32</v>
      </c>
      <c r="P8" s="4" t="s">
        <v>33</v>
      </c>
      <c r="Q8" s="4">
        <v>0</v>
      </c>
      <c r="R8" s="7">
        <v>45229.0000115741</v>
      </c>
      <c r="S8" s="6">
        <v>45247</v>
      </c>
      <c r="T8" s="4" t="s">
        <v>34</v>
      </c>
      <c r="U8" s="4">
        <v>428.58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45243</v>
      </c>
      <c r="G9" s="6">
        <v>45244</v>
      </c>
      <c r="H9" s="4">
        <v>1</v>
      </c>
      <c r="I9" s="4">
        <v>1</v>
      </c>
      <c r="J9" s="4">
        <v>1</v>
      </c>
      <c r="K9" s="4" t="s">
        <v>30</v>
      </c>
      <c r="L9" s="4">
        <v>51.58</v>
      </c>
      <c r="M9" s="4">
        <v>51.58</v>
      </c>
      <c r="N9" s="4" t="s">
        <v>72</v>
      </c>
      <c r="O9" s="4" t="s">
        <v>32</v>
      </c>
      <c r="P9" s="4" t="s">
        <v>33</v>
      </c>
      <c r="Q9" s="4">
        <v>0</v>
      </c>
      <c r="R9" s="7">
        <v>45230.0000115741</v>
      </c>
      <c r="S9" s="6">
        <v>45247</v>
      </c>
      <c r="T9" s="4" t="s">
        <v>34</v>
      </c>
      <c r="U9" s="4">
        <v>51.58</v>
      </c>
      <c r="V9" s="4">
        <v>0</v>
      </c>
      <c r="W9" s="4">
        <v>0</v>
      </c>
      <c r="X9" s="4" t="s">
        <v>73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45243</v>
      </c>
      <c r="G10" s="6">
        <v>45244</v>
      </c>
      <c r="H10" s="4">
        <v>1</v>
      </c>
      <c r="I10" s="4">
        <v>1</v>
      </c>
      <c r="J10" s="4">
        <v>1</v>
      </c>
      <c r="K10" s="4" t="s">
        <v>30</v>
      </c>
      <c r="L10" s="4">
        <v>134.39</v>
      </c>
      <c r="M10" s="4">
        <v>134.39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45231</v>
      </c>
      <c r="S10" s="6">
        <v>45247</v>
      </c>
      <c r="T10" s="4" t="s">
        <v>34</v>
      </c>
      <c r="U10" s="4">
        <v>134.39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45241</v>
      </c>
      <c r="G11" s="6">
        <v>45244</v>
      </c>
      <c r="H11" s="4">
        <v>1</v>
      </c>
      <c r="I11" s="4">
        <v>3</v>
      </c>
      <c r="J11" s="4">
        <v>3</v>
      </c>
      <c r="K11" s="4" t="s">
        <v>30</v>
      </c>
      <c r="L11" s="4">
        <v>298.56</v>
      </c>
      <c r="M11" s="4">
        <v>298.56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45231.0000115741</v>
      </c>
      <c r="S11" s="6">
        <v>45247</v>
      </c>
      <c r="T11" s="4" t="s">
        <v>34</v>
      </c>
      <c r="U11" s="4">
        <v>298.56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45243</v>
      </c>
      <c r="G12" s="6">
        <v>45244</v>
      </c>
      <c r="H12" s="4">
        <v>1</v>
      </c>
      <c r="I12" s="4">
        <v>1</v>
      </c>
      <c r="J12" s="4">
        <v>1</v>
      </c>
      <c r="K12" s="4" t="s">
        <v>30</v>
      </c>
      <c r="L12" s="4">
        <v>101.9</v>
      </c>
      <c r="M12" s="4">
        <v>101.9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45231.0000115741</v>
      </c>
      <c r="S12" s="6">
        <v>45247</v>
      </c>
      <c r="T12" s="4" t="s">
        <v>34</v>
      </c>
      <c r="U12" s="4">
        <v>101.9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39</v>
      </c>
      <c r="F13" s="6">
        <v>45243</v>
      </c>
      <c r="G13" s="6">
        <v>45244</v>
      </c>
      <c r="H13" s="4">
        <v>1</v>
      </c>
      <c r="I13" s="4">
        <v>1</v>
      </c>
      <c r="J13" s="4">
        <v>1</v>
      </c>
      <c r="K13" s="4" t="s">
        <v>30</v>
      </c>
      <c r="L13" s="4">
        <v>126.4</v>
      </c>
      <c r="M13" s="4">
        <v>126.4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45231.0000115741</v>
      </c>
      <c r="S13" s="6">
        <v>45247</v>
      </c>
      <c r="T13" s="4" t="s">
        <v>34</v>
      </c>
      <c r="U13" s="4">
        <v>126.4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45243</v>
      </c>
      <c r="G14" s="6">
        <v>45244</v>
      </c>
      <c r="H14" s="4">
        <v>1</v>
      </c>
      <c r="I14" s="4">
        <v>1</v>
      </c>
      <c r="J14" s="4">
        <v>1</v>
      </c>
      <c r="K14" s="4" t="s">
        <v>30</v>
      </c>
      <c r="L14" s="4">
        <v>9.68</v>
      </c>
      <c r="M14" s="4">
        <v>9.68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45231</v>
      </c>
      <c r="S14" s="6">
        <v>45247</v>
      </c>
      <c r="T14" s="4" t="s">
        <v>34</v>
      </c>
      <c r="U14" s="4">
        <v>9.68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45243</v>
      </c>
      <c r="G15" s="6">
        <v>45244</v>
      </c>
      <c r="H15" s="4">
        <v>1</v>
      </c>
      <c r="I15" s="4">
        <v>1</v>
      </c>
      <c r="J15" s="4">
        <v>1</v>
      </c>
      <c r="K15" s="4" t="s">
        <v>30</v>
      </c>
      <c r="L15" s="4">
        <v>146.12</v>
      </c>
      <c r="M15" s="4">
        <v>146.12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45231.0000115741</v>
      </c>
      <c r="S15" s="6">
        <v>45247</v>
      </c>
      <c r="T15" s="4" t="s">
        <v>34</v>
      </c>
      <c r="U15" s="4">
        <v>146.12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45240</v>
      </c>
      <c r="G16" s="6">
        <v>45244</v>
      </c>
      <c r="H16" s="4">
        <v>1</v>
      </c>
      <c r="I16" s="4">
        <v>4</v>
      </c>
      <c r="J16" s="4">
        <v>4</v>
      </c>
      <c r="K16" s="4" t="s">
        <v>30</v>
      </c>
      <c r="L16" s="4">
        <v>605.71</v>
      </c>
      <c r="M16" s="4">
        <v>605.71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45232</v>
      </c>
      <c r="S16" s="6">
        <v>45247</v>
      </c>
      <c r="T16" s="4" t="s">
        <v>34</v>
      </c>
      <c r="U16" s="4">
        <v>605.71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45243</v>
      </c>
      <c r="G17" s="6">
        <v>45244</v>
      </c>
      <c r="H17" s="4">
        <v>4</v>
      </c>
      <c r="I17" s="4">
        <v>1</v>
      </c>
      <c r="J17" s="4">
        <v>4</v>
      </c>
      <c r="K17" s="4" t="s">
        <v>30</v>
      </c>
      <c r="L17" s="4">
        <v>91.52</v>
      </c>
      <c r="M17" s="4">
        <v>91.52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45232</v>
      </c>
      <c r="S17" s="6">
        <v>45247</v>
      </c>
      <c r="T17" s="4" t="s">
        <v>34</v>
      </c>
      <c r="U17" s="4">
        <v>91.52</v>
      </c>
      <c r="V17" s="4">
        <v>0</v>
      </c>
      <c r="W17" s="4">
        <v>0</v>
      </c>
      <c r="X17" s="4" t="s">
        <v>119</v>
      </c>
      <c r="Y17" s="4" t="s">
        <v>42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45241</v>
      </c>
      <c r="G18" s="6">
        <v>45244</v>
      </c>
      <c r="H18" s="4">
        <v>1</v>
      </c>
      <c r="I18" s="4">
        <v>3</v>
      </c>
      <c r="J18" s="4">
        <v>3</v>
      </c>
      <c r="K18" s="4" t="s">
        <v>30</v>
      </c>
      <c r="L18" s="4">
        <v>593.21</v>
      </c>
      <c r="M18" s="4">
        <v>593.21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45240</v>
      </c>
      <c r="S18" s="6">
        <v>45247</v>
      </c>
      <c r="T18" s="4" t="s">
        <v>34</v>
      </c>
      <c r="U18" s="4">
        <v>593.21</v>
      </c>
      <c r="V18" s="4">
        <v>0</v>
      </c>
      <c r="W18" s="4">
        <v>0</v>
      </c>
      <c r="X18" s="4" t="s">
        <v>124</v>
      </c>
      <c r="Y18" s="4" t="s">
        <v>125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6" sqref="A26:D2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999226799366748</v>
      </c>
      <c r="B2" s="6">
        <v>45240</v>
      </c>
      <c r="C2" s="6">
        <v>45244</v>
      </c>
      <c r="D2" s="4">
        <v>209.12</v>
      </c>
      <c r="E2" s="4" t="str">
        <f>VLOOKUP(A2,HOP!A:L,12,0)</f>
        <v>209.12</v>
      </c>
      <c r="F2" s="4" t="str">
        <f>VLOOKUP(A2,HOP!A:C,3,0)</f>
        <v>3941954</v>
      </c>
      <c r="G2" s="4">
        <f>D2-E2</f>
        <v>0</v>
      </c>
      <c r="H2" s="4" t="str">
        <f>$H$1&amp;F2</f>
        <v>，3941954</v>
      </c>
      <c r="I2" s="4" t="str">
        <f>VLOOKUP(A2,HOP!A:U,21,0)</f>
        <v>直连</v>
      </c>
    </row>
    <row r="3" s="4" customFormat="1" spans="1:9">
      <c r="A3" s="5">
        <v>999227983278768</v>
      </c>
      <c r="B3" s="6">
        <v>45242</v>
      </c>
      <c r="C3" s="6">
        <v>45244</v>
      </c>
      <c r="D3" s="4">
        <v>218</v>
      </c>
      <c r="E3" s="4" t="str">
        <f>VLOOKUP(A3,HOP!A:L,12,0)</f>
        <v>218.00</v>
      </c>
      <c r="F3" s="4" t="str">
        <f>VLOOKUP(A3,HOP!A:C,3,0)</f>
        <v>4094934</v>
      </c>
      <c r="G3" s="4">
        <f t="shared" ref="G3:G18" si="0">D3-E3</f>
        <v>0</v>
      </c>
      <c r="H3" s="4" t="str">
        <f t="shared" ref="H3:H18" si="1">$H$1&amp;F3</f>
        <v>，4094934</v>
      </c>
      <c r="I3" s="4" t="str">
        <f>VLOOKUP(A3,HOP!A:U,21,0)</f>
        <v>直连</v>
      </c>
    </row>
    <row r="4" s="4" customFormat="1" spans="1:9">
      <c r="A4" s="5">
        <v>999228074170519</v>
      </c>
      <c r="B4" s="6">
        <v>45243</v>
      </c>
      <c r="C4" s="6">
        <v>45244</v>
      </c>
      <c r="D4" s="4">
        <v>22.54</v>
      </c>
      <c r="E4" s="4" t="str">
        <f>VLOOKUP(A4,HOP!A:L,12,0)</f>
        <v>22.54</v>
      </c>
      <c r="F4" s="4" t="str">
        <f>VLOOKUP(A4,HOP!A:C,3,0)</f>
        <v>4120165</v>
      </c>
      <c r="G4" s="4">
        <f t="shared" si="0"/>
        <v>0</v>
      </c>
      <c r="H4" s="4" t="str">
        <f t="shared" si="1"/>
        <v>，4120165</v>
      </c>
      <c r="I4" s="4" t="str">
        <f>VLOOKUP(A4,HOP!A:U,21,0)</f>
        <v>直连</v>
      </c>
    </row>
    <row r="5" s="4" customFormat="1" spans="1:9">
      <c r="A5" s="5">
        <v>999228115296178</v>
      </c>
      <c r="B5" s="6">
        <v>45242</v>
      </c>
      <c r="C5" s="6">
        <v>45244</v>
      </c>
      <c r="D5" s="4">
        <v>94.7</v>
      </c>
      <c r="E5" s="4" t="str">
        <f>VLOOKUP(A5,HOP!A:L,12,0)</f>
        <v>94.70</v>
      </c>
      <c r="F5" s="4" t="str">
        <f>VLOOKUP(A5,HOP!A:C,3,0)</f>
        <v>4129790</v>
      </c>
      <c r="G5" s="4">
        <f t="shared" si="0"/>
        <v>0</v>
      </c>
      <c r="H5" s="4" t="str">
        <f t="shared" si="1"/>
        <v>，4129790</v>
      </c>
      <c r="I5" s="4" t="str">
        <f>VLOOKUP(A5,HOP!A:U,21,0)</f>
        <v>直采</v>
      </c>
    </row>
    <row r="6" s="4" customFormat="1" spans="1:9">
      <c r="A6" s="5">
        <v>999228207020687</v>
      </c>
      <c r="B6" s="6">
        <v>45241</v>
      </c>
      <c r="C6" s="6">
        <v>45244</v>
      </c>
      <c r="D6" s="4">
        <v>28.32</v>
      </c>
      <c r="E6" s="4" t="str">
        <f>VLOOKUP(A6,HOP!A:L,12,0)</f>
        <v>28.32</v>
      </c>
      <c r="F6" s="4" t="str">
        <f>VLOOKUP(A6,HOP!A:C,3,0)</f>
        <v>4148757</v>
      </c>
      <c r="G6" s="4">
        <f t="shared" si="0"/>
        <v>0</v>
      </c>
      <c r="H6" s="4" t="str">
        <f t="shared" si="1"/>
        <v>，4148757</v>
      </c>
      <c r="I6" s="4" t="str">
        <f>VLOOKUP(A6,HOP!A:U,21,0)</f>
        <v>直连</v>
      </c>
    </row>
    <row r="7" s="4" customFormat="1" spans="1:9">
      <c r="A7" s="5">
        <v>999228216389867</v>
      </c>
      <c r="B7" s="6">
        <v>45241</v>
      </c>
      <c r="C7" s="6">
        <v>45244</v>
      </c>
      <c r="D7" s="4">
        <v>215.48</v>
      </c>
      <c r="E7" s="4" t="str">
        <f>VLOOKUP(A7,HOP!A:L,12,0)</f>
        <v>215.48</v>
      </c>
      <c r="F7" s="4" t="str">
        <f>VLOOKUP(A7,HOP!A:C,3,0)</f>
        <v>4153622</v>
      </c>
      <c r="G7" s="4">
        <f t="shared" si="0"/>
        <v>0</v>
      </c>
      <c r="H7" s="4" t="str">
        <f t="shared" si="1"/>
        <v>，4153622</v>
      </c>
      <c r="I7" s="4" t="str">
        <f>VLOOKUP(A7,HOP!A:U,21,0)</f>
        <v>直连</v>
      </c>
    </row>
    <row r="8" s="4" customFormat="1" spans="1:9">
      <c r="A8" s="5">
        <v>999228227458678</v>
      </c>
      <c r="B8" s="6">
        <v>45241</v>
      </c>
      <c r="C8" s="6">
        <v>45244</v>
      </c>
      <c r="D8" s="4">
        <v>428.58</v>
      </c>
      <c r="E8" s="4" t="str">
        <f>VLOOKUP(A8,HOP!A:L,12,0)</f>
        <v>428.58</v>
      </c>
      <c r="F8" s="4" t="str">
        <f>VLOOKUP(A8,HOP!A:C,3,0)</f>
        <v>4155579</v>
      </c>
      <c r="G8" s="4">
        <f t="shared" si="0"/>
        <v>0</v>
      </c>
      <c r="H8" s="4" t="str">
        <f t="shared" si="1"/>
        <v>，4155579</v>
      </c>
      <c r="I8" s="4" t="str">
        <f>VLOOKUP(A8,HOP!A:U,21,0)</f>
        <v>直连</v>
      </c>
    </row>
    <row r="9" s="4" customFormat="1" spans="1:9">
      <c r="A9" s="5">
        <v>999228238604041</v>
      </c>
      <c r="B9" s="6">
        <v>45243</v>
      </c>
      <c r="C9" s="6">
        <v>45244</v>
      </c>
      <c r="D9" s="4">
        <v>51.58</v>
      </c>
      <c r="E9" s="4" t="str">
        <f>VLOOKUP(A9,HOP!A:L,12,0)</f>
        <v>51.58</v>
      </c>
      <c r="F9" s="4" t="str">
        <f>VLOOKUP(A9,HOP!A:C,3,0)</f>
        <v>4161306</v>
      </c>
      <c r="G9" s="4">
        <f t="shared" si="0"/>
        <v>0</v>
      </c>
      <c r="H9" s="4" t="str">
        <f t="shared" si="1"/>
        <v>，4161306</v>
      </c>
      <c r="I9" s="4" t="str">
        <f>VLOOKUP(A9,HOP!A:U,21,0)</f>
        <v>直连</v>
      </c>
    </row>
    <row r="10" s="4" customFormat="1" spans="1:9">
      <c r="A10" s="5">
        <v>999228264056636</v>
      </c>
      <c r="B10" s="6">
        <v>45243</v>
      </c>
      <c r="C10" s="6">
        <v>45244</v>
      </c>
      <c r="D10" s="4">
        <v>134.39</v>
      </c>
      <c r="E10" s="4" t="str">
        <f>VLOOKUP(A10,HOP!A:L,12,0)</f>
        <v>134.39</v>
      </c>
      <c r="F10" s="4" t="str">
        <f>VLOOKUP(A10,HOP!A:C,3,0)</f>
        <v>4167211</v>
      </c>
      <c r="G10" s="4">
        <f t="shared" si="0"/>
        <v>0</v>
      </c>
      <c r="H10" s="4" t="str">
        <f t="shared" si="1"/>
        <v>，4167211</v>
      </c>
      <c r="I10" s="4" t="str">
        <f>VLOOKUP(A10,HOP!A:U,21,0)</f>
        <v>直连</v>
      </c>
    </row>
    <row r="11" s="4" customFormat="1" spans="1:9">
      <c r="A11" s="5">
        <v>999228264565969</v>
      </c>
      <c r="B11" s="6">
        <v>45241</v>
      </c>
      <c r="C11" s="6">
        <v>45244</v>
      </c>
      <c r="D11" s="4">
        <v>298.56</v>
      </c>
      <c r="E11" s="4" t="str">
        <f>VLOOKUP(A11,HOP!A:L,12,0)</f>
        <v>298.56</v>
      </c>
      <c r="F11" s="4" t="str">
        <f>VLOOKUP(A11,HOP!A:C,3,0)</f>
        <v>4167611</v>
      </c>
      <c r="G11" s="4">
        <f t="shared" si="0"/>
        <v>0</v>
      </c>
      <c r="H11" s="4" t="str">
        <f t="shared" si="1"/>
        <v>，4167611</v>
      </c>
      <c r="I11" s="4" t="str">
        <f>VLOOKUP(A11,HOP!A:U,21,0)</f>
        <v>直连</v>
      </c>
    </row>
    <row r="12" s="4" customFormat="1" spans="1:9">
      <c r="A12" s="5">
        <v>999228264645365</v>
      </c>
      <c r="B12" s="6">
        <v>45243</v>
      </c>
      <c r="C12" s="6">
        <v>45244</v>
      </c>
      <c r="D12" s="4">
        <v>101.9</v>
      </c>
      <c r="E12" s="4" t="str">
        <f>VLOOKUP(A12,HOP!A:L,12,0)</f>
        <v>101.90</v>
      </c>
      <c r="F12" s="4" t="str">
        <f>VLOOKUP(A12,HOP!A:C,3,0)</f>
        <v>4167651</v>
      </c>
      <c r="G12" s="4">
        <f t="shared" si="0"/>
        <v>0</v>
      </c>
      <c r="H12" s="4" t="str">
        <f t="shared" si="1"/>
        <v>，4167651</v>
      </c>
      <c r="I12" s="4" t="str">
        <f>VLOOKUP(A12,HOP!A:U,21,0)</f>
        <v>直连</v>
      </c>
    </row>
    <row r="13" s="4" customFormat="1" spans="1:9">
      <c r="A13" s="5">
        <v>999228267165748</v>
      </c>
      <c r="B13" s="6">
        <v>45243</v>
      </c>
      <c r="C13" s="6">
        <v>45244</v>
      </c>
      <c r="D13" s="4">
        <v>126.4</v>
      </c>
      <c r="E13" s="4" t="str">
        <f>VLOOKUP(A13,HOP!A:L,12,0)</f>
        <v>126.40</v>
      </c>
      <c r="F13" s="4" t="str">
        <f>VLOOKUP(A13,HOP!A:C,3,0)</f>
        <v>4169115</v>
      </c>
      <c r="G13" s="4">
        <f t="shared" si="0"/>
        <v>0</v>
      </c>
      <c r="H13" s="4" t="str">
        <f t="shared" si="1"/>
        <v>，4169115</v>
      </c>
      <c r="I13" s="4" t="str">
        <f>VLOOKUP(A13,HOP!A:U,21,0)</f>
        <v>直采</v>
      </c>
    </row>
    <row r="14" s="4" customFormat="1" spans="1:9">
      <c r="A14" s="5">
        <v>999228268226299</v>
      </c>
      <c r="B14" s="6">
        <v>45243</v>
      </c>
      <c r="C14" s="6">
        <v>45244</v>
      </c>
      <c r="D14" s="4">
        <v>9.68</v>
      </c>
      <c r="E14" s="4" t="str">
        <f>VLOOKUP(A14,HOP!A:L,12,0)</f>
        <v>9.68</v>
      </c>
      <c r="F14" s="4" t="str">
        <f>VLOOKUP(A14,HOP!A:C,3,0)</f>
        <v>4169617</v>
      </c>
      <c r="G14" s="4">
        <f t="shared" si="0"/>
        <v>0</v>
      </c>
      <c r="H14" s="4" t="str">
        <f t="shared" si="1"/>
        <v>，4169617</v>
      </c>
      <c r="I14" s="4" t="str">
        <f>VLOOKUP(A14,HOP!A:U,21,0)</f>
        <v>直连</v>
      </c>
    </row>
    <row r="15" s="4" customFormat="1" spans="1:9">
      <c r="A15" s="5">
        <v>999228273187219</v>
      </c>
      <c r="B15" s="6">
        <v>45243</v>
      </c>
      <c r="C15" s="6">
        <v>45244</v>
      </c>
      <c r="D15" s="4">
        <v>146.12</v>
      </c>
      <c r="E15" s="4" t="str">
        <f>VLOOKUP(A15,HOP!A:L,12,0)</f>
        <v>146.12</v>
      </c>
      <c r="F15" s="4" t="str">
        <f>VLOOKUP(A15,HOP!A:C,3,0)</f>
        <v>4172913</v>
      </c>
      <c r="G15" s="4">
        <f t="shared" si="0"/>
        <v>0</v>
      </c>
      <c r="H15" s="4" t="str">
        <f t="shared" si="1"/>
        <v>，4172913</v>
      </c>
      <c r="I15" s="4" t="str">
        <f>VLOOKUP(A15,HOP!A:U,21,0)</f>
        <v>直连</v>
      </c>
    </row>
    <row r="16" s="4" customFormat="1" spans="1:9">
      <c r="A16" s="5">
        <v>999228274698144</v>
      </c>
      <c r="B16" s="6">
        <v>45240</v>
      </c>
      <c r="C16" s="6">
        <v>45244</v>
      </c>
      <c r="D16" s="4">
        <v>605.71</v>
      </c>
      <c r="E16" s="4" t="str">
        <f>VLOOKUP(A16,HOP!A:L,12,0)</f>
        <v>605.71</v>
      </c>
      <c r="F16" s="4" t="str">
        <f>VLOOKUP(A16,HOP!A:C,3,0)</f>
        <v>4174161</v>
      </c>
      <c r="G16" s="4">
        <f t="shared" si="0"/>
        <v>0</v>
      </c>
      <c r="H16" s="4" t="str">
        <f t="shared" si="1"/>
        <v>，4174161</v>
      </c>
      <c r="I16" s="4" t="str">
        <f>VLOOKUP(A16,HOP!A:U,21,0)</f>
        <v>直连</v>
      </c>
    </row>
    <row r="17" s="4" customFormat="1" spans="1:9">
      <c r="A17" s="5">
        <v>999228281373743</v>
      </c>
      <c r="B17" s="6">
        <v>45243</v>
      </c>
      <c r="C17" s="6">
        <v>45244</v>
      </c>
      <c r="D17" s="4">
        <v>91.52</v>
      </c>
      <c r="E17" s="4" t="str">
        <f>VLOOKUP(A17,HOP!A:L,12,0)</f>
        <v>91.52</v>
      </c>
      <c r="F17" s="4" t="str">
        <f>VLOOKUP(A17,HOP!A:C,3,0)</f>
        <v>4175413</v>
      </c>
      <c r="G17" s="4">
        <f t="shared" si="0"/>
        <v>0</v>
      </c>
      <c r="H17" s="4" t="str">
        <f t="shared" si="1"/>
        <v>，4175413</v>
      </c>
      <c r="I17" s="4" t="str">
        <f>VLOOKUP(A17,HOP!A:U,21,0)</f>
        <v>直连</v>
      </c>
    </row>
    <row r="18" s="4" customFormat="1" spans="1:9">
      <c r="A18" s="5">
        <v>999228405016914</v>
      </c>
      <c r="B18" s="6">
        <v>45241</v>
      </c>
      <c r="C18" s="6">
        <v>45244</v>
      </c>
      <c r="D18" s="4">
        <v>593.21</v>
      </c>
      <c r="E18" s="4" t="str">
        <f>VLOOKUP(A18,HOP!A:L,12,0)</f>
        <v>593.21</v>
      </c>
      <c r="F18" s="4" t="str">
        <f>VLOOKUP(A18,HOP!A:C,3,0)</f>
        <v>4231707</v>
      </c>
      <c r="G18" s="4">
        <f t="shared" si="0"/>
        <v>0</v>
      </c>
      <c r="H18" s="4" t="str">
        <f t="shared" si="1"/>
        <v>，4231707</v>
      </c>
      <c r="I18" s="4" t="str">
        <f>VLOOKUP(A18,HOP!A:U,21,0)</f>
        <v>直连</v>
      </c>
    </row>
    <row r="20" spans="4:4">
      <c r="D20" s="4">
        <f>SUM(D2:D19)</f>
        <v>3375.81</v>
      </c>
    </row>
    <row r="26" spans="1:4">
      <c r="A26" s="4" t="s">
        <v>127</v>
      </c>
      <c r="C26" s="4">
        <v>221.1</v>
      </c>
      <c r="D26" s="4">
        <v>1724.04</v>
      </c>
    </row>
    <row r="27" spans="1:4">
      <c r="A27" s="4" t="s">
        <v>128</v>
      </c>
      <c r="C27" s="4">
        <v>3154.71</v>
      </c>
      <c r="D27" s="4">
        <v>24599.04</v>
      </c>
    </row>
    <row r="28" spans="1:4">
      <c r="A28" s="4" t="s">
        <v>129</v>
      </c>
      <c r="C28" s="4">
        <f>SUM(C26:C27)</f>
        <v>3375.81</v>
      </c>
      <c r="D28" s="4">
        <f>SUM(D26:D27)</f>
        <v>26323.08</v>
      </c>
    </row>
    <row r="29" spans="1:1">
      <c r="A29" s="4" t="s">
        <v>130</v>
      </c>
    </row>
  </sheetData>
  <autoFilter ref="A1:XFD1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  <c r="V1" s="2" t="s">
        <v>149</v>
      </c>
    </row>
    <row r="2" s="1" customFormat="1" spans="1:22">
      <c r="A2" s="3">
        <v>999226799366748</v>
      </c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30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  <c r="V2" s="1" t="s">
        <v>167</v>
      </c>
    </row>
    <row r="3" s="1" customFormat="1" spans="1:22">
      <c r="A3" s="3">
        <v>999227983278768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155</v>
      </c>
      <c r="H3" s="1" t="s">
        <v>156</v>
      </c>
      <c r="I3" s="1" t="s">
        <v>173</v>
      </c>
      <c r="J3" s="1" t="s">
        <v>30</v>
      </c>
      <c r="K3" s="1" t="s">
        <v>174</v>
      </c>
      <c r="L3" s="1" t="s">
        <v>174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175</v>
      </c>
      <c r="S3" s="1" t="s">
        <v>164</v>
      </c>
      <c r="T3" s="1" t="s">
        <v>165</v>
      </c>
      <c r="U3" s="1" t="s">
        <v>166</v>
      </c>
      <c r="V3" s="1" t="s">
        <v>176</v>
      </c>
    </row>
    <row r="4" s="1" customFormat="1" spans="1:22">
      <c r="A4" s="3">
        <v>999228074170519</v>
      </c>
      <c r="B4" s="1" t="s">
        <v>177</v>
      </c>
      <c r="C4" s="1" t="s">
        <v>178</v>
      </c>
      <c r="D4" s="1" t="s">
        <v>179</v>
      </c>
      <c r="E4" s="1" t="s">
        <v>180</v>
      </c>
      <c r="F4" s="1" t="s">
        <v>181</v>
      </c>
      <c r="G4" s="1" t="s">
        <v>155</v>
      </c>
      <c r="H4" s="1" t="s">
        <v>156</v>
      </c>
      <c r="I4" s="1" t="s">
        <v>182</v>
      </c>
      <c r="J4" s="1" t="s">
        <v>30</v>
      </c>
      <c r="K4" s="1" t="s">
        <v>183</v>
      </c>
      <c r="L4" s="1" t="s">
        <v>183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184</v>
      </c>
      <c r="S4" s="1" t="s">
        <v>164</v>
      </c>
      <c r="T4" s="1" t="s">
        <v>165</v>
      </c>
      <c r="U4" s="1" t="s">
        <v>166</v>
      </c>
      <c r="V4" s="1" t="s">
        <v>185</v>
      </c>
    </row>
    <row r="5" s="1" customFormat="1" spans="1:22">
      <c r="A5" s="3">
        <v>999228115296178</v>
      </c>
      <c r="B5" s="1" t="s">
        <v>186</v>
      </c>
      <c r="C5" s="1" t="s">
        <v>187</v>
      </c>
      <c r="D5" s="1" t="s">
        <v>188</v>
      </c>
      <c r="E5" s="1" t="s">
        <v>189</v>
      </c>
      <c r="F5" s="1" t="s">
        <v>172</v>
      </c>
      <c r="G5" s="1" t="s">
        <v>155</v>
      </c>
      <c r="H5" s="1" t="s">
        <v>156</v>
      </c>
      <c r="I5" s="1" t="s">
        <v>190</v>
      </c>
      <c r="J5" s="1" t="s">
        <v>30</v>
      </c>
      <c r="K5" s="1" t="s">
        <v>191</v>
      </c>
      <c r="L5" s="1" t="s">
        <v>191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192</v>
      </c>
      <c r="S5" s="1" t="s">
        <v>164</v>
      </c>
      <c r="T5" s="1" t="s">
        <v>165</v>
      </c>
      <c r="U5" s="1" t="s">
        <v>193</v>
      </c>
      <c r="V5" s="1" t="s">
        <v>194</v>
      </c>
    </row>
    <row r="6" s="1" customFormat="1" spans="1:22">
      <c r="A6" s="3">
        <v>999228207020687</v>
      </c>
      <c r="B6" s="1" t="s">
        <v>195</v>
      </c>
      <c r="C6" s="1" t="s">
        <v>196</v>
      </c>
      <c r="D6" s="1" t="s">
        <v>197</v>
      </c>
      <c r="E6" s="1" t="s">
        <v>198</v>
      </c>
      <c r="F6" s="1" t="s">
        <v>199</v>
      </c>
      <c r="G6" s="1" t="s">
        <v>155</v>
      </c>
      <c r="H6" s="1" t="s">
        <v>156</v>
      </c>
      <c r="I6" s="1" t="s">
        <v>200</v>
      </c>
      <c r="J6" s="1" t="s">
        <v>30</v>
      </c>
      <c r="K6" s="1" t="s">
        <v>201</v>
      </c>
      <c r="L6" s="1" t="s">
        <v>201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202</v>
      </c>
      <c r="S6" s="1" t="s">
        <v>164</v>
      </c>
      <c r="T6" s="1" t="s">
        <v>165</v>
      </c>
      <c r="U6" s="1" t="s">
        <v>166</v>
      </c>
      <c r="V6" s="1" t="s">
        <v>167</v>
      </c>
    </row>
    <row r="7" s="1" customFormat="1" spans="1:22">
      <c r="A7" s="3">
        <v>999228216389867</v>
      </c>
      <c r="B7" s="1" t="s">
        <v>203</v>
      </c>
      <c r="C7" s="1" t="s">
        <v>204</v>
      </c>
      <c r="D7" s="1" t="s">
        <v>205</v>
      </c>
      <c r="E7" s="1" t="s">
        <v>206</v>
      </c>
      <c r="F7" s="1" t="s">
        <v>199</v>
      </c>
      <c r="G7" s="1" t="s">
        <v>155</v>
      </c>
      <c r="H7" s="1" t="s">
        <v>156</v>
      </c>
      <c r="I7" s="1" t="s">
        <v>207</v>
      </c>
      <c r="J7" s="1" t="s">
        <v>30</v>
      </c>
      <c r="K7" s="1" t="s">
        <v>208</v>
      </c>
      <c r="L7" s="1" t="s">
        <v>208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209</v>
      </c>
      <c r="S7" s="1" t="s">
        <v>164</v>
      </c>
      <c r="T7" s="1" t="s">
        <v>165</v>
      </c>
      <c r="U7" s="1" t="s">
        <v>166</v>
      </c>
      <c r="V7" s="1" t="s">
        <v>210</v>
      </c>
    </row>
    <row r="8" s="1" customFormat="1" spans="1:22">
      <c r="A8" s="3">
        <v>999228227458678</v>
      </c>
      <c r="B8" s="1" t="s">
        <v>211</v>
      </c>
      <c r="C8" s="1" t="s">
        <v>212</v>
      </c>
      <c r="D8" s="1" t="s">
        <v>213</v>
      </c>
      <c r="E8" s="1" t="s">
        <v>214</v>
      </c>
      <c r="F8" s="1" t="s">
        <v>199</v>
      </c>
      <c r="G8" s="1" t="s">
        <v>155</v>
      </c>
      <c r="H8" s="1" t="s">
        <v>156</v>
      </c>
      <c r="I8" s="1" t="s">
        <v>215</v>
      </c>
      <c r="J8" s="1" t="s">
        <v>30</v>
      </c>
      <c r="K8" s="1" t="s">
        <v>216</v>
      </c>
      <c r="L8" s="1" t="s">
        <v>216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217</v>
      </c>
      <c r="S8" s="1" t="s">
        <v>164</v>
      </c>
      <c r="T8" s="1" t="s">
        <v>165</v>
      </c>
      <c r="U8" s="1" t="s">
        <v>166</v>
      </c>
      <c r="V8" s="1" t="s">
        <v>218</v>
      </c>
    </row>
    <row r="9" s="1" customFormat="1" spans="1:22">
      <c r="A9" s="3">
        <v>999228238604041</v>
      </c>
      <c r="B9" s="1" t="s">
        <v>219</v>
      </c>
      <c r="C9" s="1" t="s">
        <v>220</v>
      </c>
      <c r="D9" s="1" t="s">
        <v>221</v>
      </c>
      <c r="E9" s="1" t="s">
        <v>222</v>
      </c>
      <c r="F9" s="1" t="s">
        <v>181</v>
      </c>
      <c r="G9" s="1" t="s">
        <v>155</v>
      </c>
      <c r="H9" s="1" t="s">
        <v>156</v>
      </c>
      <c r="I9" s="1" t="s">
        <v>223</v>
      </c>
      <c r="J9" s="1" t="s">
        <v>30</v>
      </c>
      <c r="K9" s="1" t="s">
        <v>224</v>
      </c>
      <c r="L9" s="1" t="s">
        <v>224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225</v>
      </c>
      <c r="S9" s="1" t="s">
        <v>164</v>
      </c>
      <c r="T9" s="1" t="s">
        <v>165</v>
      </c>
      <c r="U9" s="1" t="s">
        <v>166</v>
      </c>
      <c r="V9" s="1" t="s">
        <v>226</v>
      </c>
    </row>
    <row r="10" s="1" customFormat="1" spans="1:22">
      <c r="A10" s="3">
        <v>999228264056636</v>
      </c>
      <c r="B10" s="1" t="s">
        <v>227</v>
      </c>
      <c r="C10" s="1" t="s">
        <v>228</v>
      </c>
      <c r="D10" s="1" t="s">
        <v>229</v>
      </c>
      <c r="E10" s="1" t="s">
        <v>230</v>
      </c>
      <c r="F10" s="1" t="s">
        <v>181</v>
      </c>
      <c r="G10" s="1" t="s">
        <v>155</v>
      </c>
      <c r="H10" s="1" t="s">
        <v>156</v>
      </c>
      <c r="I10" s="1" t="s">
        <v>231</v>
      </c>
      <c r="J10" s="1" t="s">
        <v>30</v>
      </c>
      <c r="K10" s="1" t="s">
        <v>232</v>
      </c>
      <c r="L10" s="1" t="s">
        <v>232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233</v>
      </c>
      <c r="S10" s="1" t="s">
        <v>164</v>
      </c>
      <c r="T10" s="1" t="s">
        <v>165</v>
      </c>
      <c r="U10" s="1" t="s">
        <v>166</v>
      </c>
      <c r="V10" s="1" t="s">
        <v>234</v>
      </c>
    </row>
    <row r="11" s="1" customFormat="1" spans="1:22">
      <c r="A11" s="3">
        <v>999228264565969</v>
      </c>
      <c r="B11" s="1" t="s">
        <v>227</v>
      </c>
      <c r="C11" s="1" t="s">
        <v>235</v>
      </c>
      <c r="D11" s="1" t="s">
        <v>236</v>
      </c>
      <c r="E11" s="1" t="s">
        <v>237</v>
      </c>
      <c r="F11" s="1" t="s">
        <v>199</v>
      </c>
      <c r="G11" s="1" t="s">
        <v>155</v>
      </c>
      <c r="H11" s="1" t="s">
        <v>156</v>
      </c>
      <c r="I11" s="1" t="s">
        <v>238</v>
      </c>
      <c r="J11" s="1" t="s">
        <v>30</v>
      </c>
      <c r="K11" s="1" t="s">
        <v>239</v>
      </c>
      <c r="L11" s="1" t="s">
        <v>239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240</v>
      </c>
      <c r="S11" s="1" t="s">
        <v>164</v>
      </c>
      <c r="T11" s="1" t="s">
        <v>165</v>
      </c>
      <c r="U11" s="1" t="s">
        <v>166</v>
      </c>
      <c r="V11" s="1" t="s">
        <v>241</v>
      </c>
    </row>
    <row r="12" s="1" customFormat="1" spans="1:22">
      <c r="A12" s="3">
        <v>999228264645365</v>
      </c>
      <c r="B12" s="1" t="s">
        <v>227</v>
      </c>
      <c r="C12" s="1" t="s">
        <v>242</v>
      </c>
      <c r="D12" s="1" t="s">
        <v>243</v>
      </c>
      <c r="E12" s="1" t="s">
        <v>244</v>
      </c>
      <c r="F12" s="1" t="s">
        <v>181</v>
      </c>
      <c r="G12" s="1" t="s">
        <v>155</v>
      </c>
      <c r="H12" s="1" t="s">
        <v>156</v>
      </c>
      <c r="I12" s="1" t="s">
        <v>245</v>
      </c>
      <c r="J12" s="1" t="s">
        <v>30</v>
      </c>
      <c r="K12" s="1" t="s">
        <v>246</v>
      </c>
      <c r="L12" s="1" t="s">
        <v>246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247</v>
      </c>
      <c r="S12" s="1" t="s">
        <v>164</v>
      </c>
      <c r="T12" s="1" t="s">
        <v>165</v>
      </c>
      <c r="U12" s="1" t="s">
        <v>166</v>
      </c>
      <c r="V12" s="1" t="s">
        <v>234</v>
      </c>
    </row>
    <row r="13" s="1" customFormat="1" spans="1:22">
      <c r="A13" s="3">
        <v>999228267165748</v>
      </c>
      <c r="B13" s="1" t="s">
        <v>227</v>
      </c>
      <c r="C13" s="1" t="s">
        <v>248</v>
      </c>
      <c r="D13" s="1" t="s">
        <v>249</v>
      </c>
      <c r="E13" s="1" t="s">
        <v>250</v>
      </c>
      <c r="F13" s="1" t="s">
        <v>181</v>
      </c>
      <c r="G13" s="1" t="s">
        <v>155</v>
      </c>
      <c r="H13" s="1" t="s">
        <v>156</v>
      </c>
      <c r="I13" s="1" t="s">
        <v>251</v>
      </c>
      <c r="J13" s="1" t="s">
        <v>30</v>
      </c>
      <c r="K13" s="1" t="s">
        <v>252</v>
      </c>
      <c r="L13" s="1" t="s">
        <v>252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253</v>
      </c>
      <c r="S13" s="1" t="s">
        <v>164</v>
      </c>
      <c r="T13" s="1" t="s">
        <v>165</v>
      </c>
      <c r="U13" s="1" t="s">
        <v>193</v>
      </c>
      <c r="V13" s="1" t="s">
        <v>254</v>
      </c>
    </row>
    <row r="14" s="1" customFormat="1" spans="1:22">
      <c r="A14" s="3">
        <v>999228268226299</v>
      </c>
      <c r="B14" s="1" t="s">
        <v>227</v>
      </c>
      <c r="C14" s="1" t="s">
        <v>255</v>
      </c>
      <c r="D14" s="1" t="s">
        <v>256</v>
      </c>
      <c r="E14" s="1" t="s">
        <v>257</v>
      </c>
      <c r="F14" s="1" t="s">
        <v>181</v>
      </c>
      <c r="G14" s="1" t="s">
        <v>155</v>
      </c>
      <c r="H14" s="1" t="s">
        <v>156</v>
      </c>
      <c r="I14" s="1" t="s">
        <v>258</v>
      </c>
      <c r="J14" s="1" t="s">
        <v>30</v>
      </c>
      <c r="K14" s="1" t="s">
        <v>259</v>
      </c>
      <c r="L14" s="1" t="s">
        <v>259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260</v>
      </c>
      <c r="S14" s="1" t="s">
        <v>164</v>
      </c>
      <c r="T14" s="1" t="s">
        <v>165</v>
      </c>
      <c r="U14" s="1" t="s">
        <v>166</v>
      </c>
      <c r="V14" s="1" t="s">
        <v>194</v>
      </c>
    </row>
    <row r="15" s="1" customFormat="1" spans="1:22">
      <c r="A15" s="3">
        <v>999228273187219</v>
      </c>
      <c r="B15" s="1" t="s">
        <v>227</v>
      </c>
      <c r="C15" s="1" t="s">
        <v>261</v>
      </c>
      <c r="D15" s="1" t="s">
        <v>262</v>
      </c>
      <c r="E15" s="1" t="s">
        <v>263</v>
      </c>
      <c r="F15" s="1" t="s">
        <v>181</v>
      </c>
      <c r="G15" s="1" t="s">
        <v>155</v>
      </c>
      <c r="H15" s="1" t="s">
        <v>156</v>
      </c>
      <c r="I15" s="1" t="s">
        <v>264</v>
      </c>
      <c r="J15" s="1" t="s">
        <v>30</v>
      </c>
      <c r="K15" s="1" t="s">
        <v>265</v>
      </c>
      <c r="L15" s="1" t="s">
        <v>265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266</v>
      </c>
      <c r="S15" s="1" t="s">
        <v>164</v>
      </c>
      <c r="T15" s="1" t="s">
        <v>165</v>
      </c>
      <c r="U15" s="1" t="s">
        <v>166</v>
      </c>
      <c r="V15" s="1" t="s">
        <v>176</v>
      </c>
    </row>
    <row r="16" s="1" customFormat="1" spans="1:22">
      <c r="A16" s="3">
        <v>999228274698144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154</v>
      </c>
      <c r="G16" s="1" t="s">
        <v>155</v>
      </c>
      <c r="H16" s="1" t="s">
        <v>156</v>
      </c>
      <c r="I16" s="1" t="s">
        <v>271</v>
      </c>
      <c r="J16" s="1" t="s">
        <v>30</v>
      </c>
      <c r="K16" s="1" t="s">
        <v>272</v>
      </c>
      <c r="L16" s="1" t="s">
        <v>272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273</v>
      </c>
      <c r="S16" s="1" t="s">
        <v>164</v>
      </c>
      <c r="T16" s="1" t="s">
        <v>165</v>
      </c>
      <c r="U16" s="1" t="s">
        <v>166</v>
      </c>
      <c r="V16" s="1" t="s">
        <v>274</v>
      </c>
    </row>
    <row r="17" s="1" customFormat="1" spans="1:22">
      <c r="A17" s="3">
        <v>999228281373743</v>
      </c>
      <c r="B17" s="1" t="s">
        <v>267</v>
      </c>
      <c r="C17" s="1" t="s">
        <v>275</v>
      </c>
      <c r="D17" s="1" t="s">
        <v>276</v>
      </c>
      <c r="E17" s="1" t="s">
        <v>277</v>
      </c>
      <c r="F17" s="1" t="s">
        <v>181</v>
      </c>
      <c r="G17" s="1" t="s">
        <v>155</v>
      </c>
      <c r="H17" s="1" t="s">
        <v>156</v>
      </c>
      <c r="I17" s="1" t="s">
        <v>278</v>
      </c>
      <c r="J17" s="1" t="s">
        <v>30</v>
      </c>
      <c r="K17" s="1" t="s">
        <v>279</v>
      </c>
      <c r="L17" s="1" t="s">
        <v>279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162</v>
      </c>
      <c r="R17" s="1" t="s">
        <v>280</v>
      </c>
      <c r="S17" s="1" t="s">
        <v>164</v>
      </c>
      <c r="T17" s="1" t="s">
        <v>165</v>
      </c>
      <c r="U17" s="1" t="s">
        <v>166</v>
      </c>
      <c r="V17" s="1" t="s">
        <v>167</v>
      </c>
    </row>
    <row r="18" s="1" customFormat="1" spans="1:22">
      <c r="A18" s="3">
        <v>999228405016914</v>
      </c>
      <c r="B18" s="1" t="s">
        <v>154</v>
      </c>
      <c r="C18" s="1" t="s">
        <v>281</v>
      </c>
      <c r="D18" s="1" t="s">
        <v>282</v>
      </c>
      <c r="E18" s="1" t="s">
        <v>283</v>
      </c>
      <c r="F18" s="1" t="s">
        <v>199</v>
      </c>
      <c r="G18" s="1" t="s">
        <v>155</v>
      </c>
      <c r="H18" s="1" t="s">
        <v>156</v>
      </c>
      <c r="I18" s="1" t="s">
        <v>284</v>
      </c>
      <c r="J18" s="1" t="s">
        <v>30</v>
      </c>
      <c r="K18" s="1" t="s">
        <v>285</v>
      </c>
      <c r="L18" s="1" t="s">
        <v>285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162</v>
      </c>
      <c r="R18" s="1" t="s">
        <v>286</v>
      </c>
      <c r="S18" s="1" t="s">
        <v>164</v>
      </c>
      <c r="T18" s="1" t="s">
        <v>165</v>
      </c>
      <c r="U18" s="1" t="s">
        <v>166</v>
      </c>
      <c r="V18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2023-11-17T02:01:51Z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