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<sst xmlns="http://schemas.openxmlformats.org/spreadsheetml/2006/main" count="471" uniqueCount="223">
  <si>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</si>
  <si>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</si>
  <si>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</si>
  <si>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</si>
  <si>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</si>
  <si>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</si>
  <si>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</si>
  <si>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</si>
  <si>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</si>
  <si>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</si>
  <si>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</si>
  <si>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</si>
  <si>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</si>
  <si>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</si>
  <si>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</si>
  <si>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</si>
  <si>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</si>
  <si>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</si>
  <si>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</si>
  <si>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</si>
  <si>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</si>
  <si>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</si>
  <si>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</si>
  <si>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</si>
  <si>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</si>
  <si>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999227352585695	</t>
  </si>
  <si>
    <t>Ctrip</t>
  </si>
  <si>
    <t>正常</t>
  </si>
  <si>
    <t>[清迈]埃克西姆酒店(The XYM Hotel)(46875430)</t>
  </si>
  <si>
    <t>特大床一室房&lt;2人入住&gt;</t>
  </si>
  <si>
    <t>USD</t>
  </si>
  <si>
    <t>SUTTHAKAN/MALIWAN</t>
  </si>
  <si>
    <t>CA5326231123USD</t>
  </si>
  <si>
    <t>未提现</t>
  </si>
  <si>
    <t>携程开票</t>
  </si>
  <si>
    <t xml:space="preserve">4060324	</t>
  </si>
  <si>
    <t xml:space="preserve">	</t>
  </si>
  <si>
    <t xml:space="preserve">999227373781894	</t>
  </si>
  <si>
    <t>[清迈]清迈红燕酒店(Roseate Chiang Mai)(37234986)</t>
  </si>
  <si>
    <t>高级双人房&lt;2人入住&gt;</t>
  </si>
  <si>
    <t>MONSIRI/WORAWIT</t>
  </si>
  <si>
    <t xml:space="preserve">4062543	</t>
  </si>
  <si>
    <t xml:space="preserve">999228017625871	</t>
  </si>
  <si>
    <t>NAWIPARIYA/CHANTHAKAN</t>
  </si>
  <si>
    <t xml:space="preserve">4105106	</t>
  </si>
  <si>
    <t xml:space="preserve">999228141075314	</t>
  </si>
  <si>
    <t>[尼斯]尼斯丽笙蓝标酒店(Radisson Blu Hotel, Nice)(37208787)</t>
  </si>
  <si>
    <t>高级海景客房&lt;2人入住&gt;&lt;不退款&gt;&lt;无早&gt;</t>
  </si>
  <si>
    <t>CHEN/BAIHUA</t>
  </si>
  <si>
    <t xml:space="preserve">4137763	</t>
  </si>
  <si>
    <t xml:space="preserve">0074197330	</t>
  </si>
  <si>
    <t xml:space="preserve">999228143638682	</t>
  </si>
  <si>
    <t>[曼谷]娜迦公寓(Naga Residence)(39053208)</t>
  </si>
  <si>
    <t>一室双人床房&lt;2人入住&gt;&lt;无早&gt;</t>
  </si>
  <si>
    <t>PAN/QIANQIAN</t>
  </si>
  <si>
    <t xml:space="preserve">4138795	</t>
  </si>
  <si>
    <t xml:space="preserve">999228207036720	</t>
  </si>
  <si>
    <t>[伦敦]海德公园行政公寓(Hyde Park Executive Apartments)(39049385)</t>
  </si>
  <si>
    <t>一室双人床房&lt;2人入住&gt;&lt;不退款&gt;</t>
  </si>
  <si>
    <t>Gieteling /Sabine</t>
  </si>
  <si>
    <t xml:space="preserve">4148760	</t>
  </si>
  <si>
    <t xml:space="preserve">999228234662795	</t>
  </si>
  <si>
    <t>[德班]帕维里奥恩酒店(Pavilion Hotel Durban)(37237806)</t>
  </si>
  <si>
    <t>豪华双人房&lt;2人入住&gt;&lt;不退款&gt;&lt;无早&gt;</t>
  </si>
  <si>
    <t>SIBANDA/NQOBILE,KAWENGU/LINDIWE</t>
  </si>
  <si>
    <t xml:space="preserve">4158791	</t>
  </si>
  <si>
    <t xml:space="preserve">9404159	</t>
  </si>
  <si>
    <t xml:space="preserve">999228254825736	</t>
  </si>
  <si>
    <t>[绍斯波特]伍德罗夫酒店(Woodroffe Hotel)(44681940)</t>
  </si>
  <si>
    <t>标准特大床房&lt;2人入住&gt;&lt;不退款&gt;</t>
  </si>
  <si>
    <t>CHOI/RACHEL</t>
  </si>
  <si>
    <t xml:space="preserve">4163438	</t>
  </si>
  <si>
    <t xml:space="preserve">999228279539467	</t>
  </si>
  <si>
    <t>[曼谷]曼谷京华大酒店(Hotel Royal Bangkok@Chinatown)(40721515)</t>
  </si>
  <si>
    <t>高级房（无窗）&lt;2人入住&gt;&lt;不退款&gt;</t>
  </si>
  <si>
    <t>WELUHWANARAK/SUPANITA</t>
  </si>
  <si>
    <t xml:space="preserve">4174788	</t>
  </si>
  <si>
    <t xml:space="preserve">386731	</t>
  </si>
  <si>
    <t>取消</t>
  </si>
  <si>
    <t xml:space="preserve">999228487728485	</t>
  </si>
  <si>
    <t>[洛杉矶]洛杉矶国际机场索内斯塔酒店(Sonesta Los Angeles Airport LAX)(37201387)</t>
  </si>
  <si>
    <t>豪华房(大床)&lt;2人入住&gt;&lt;不退款&gt;</t>
  </si>
  <si>
    <t>REN/GUOCAI</t>
  </si>
  <si>
    <t xml:space="preserve">4258868	</t>
  </si>
  <si>
    <t xml:space="preserve">2311151326099251083	</t>
  </si>
  <si>
    <t xml:space="preserve">999228506292912	</t>
  </si>
  <si>
    <t>[迈阿密]迈阿密国际机场酒店(Miami International Airport Hotel)(37209685)</t>
  </si>
  <si>
    <t>标准大号床房&lt;2人入住&gt;&lt;不退款&gt;</t>
  </si>
  <si>
    <t>KOVACH/AUTUMN</t>
  </si>
  <si>
    <t xml:space="preserve">4267683	</t>
  </si>
  <si>
    <t xml:space="preserve">999228525521451	</t>
  </si>
  <si>
    <t>Pace/Christina</t>
  </si>
  <si>
    <t xml:space="preserve">4272220	</t>
  </si>
  <si>
    <t xml:space="preserve">999228226681443	</t>
  </si>
  <si>
    <t>退单</t>
  </si>
  <si>
    <t>[好莱坞]好莱坞网关客栈(The Hollywood Gateway Inn)(37243823)</t>
  </si>
  <si>
    <t>特大床房(无烟)&lt;2人入住&gt;&lt;不退款&gt;&lt;早餐&gt;</t>
  </si>
  <si>
    <t>Jedryczko/Michal</t>
  </si>
  <si>
    <t xml:space="preserve">4155336	</t>
  </si>
  <si>
    <t xml:space="preserve">203875	</t>
  </si>
  <si>
    <t xml:space="preserve">28139728789	</t>
  </si>
  <si>
    <t>[巴生港]巴生港港景水晶皇冠酒店(Crystal Crown Hotel Harbour View, Port Klang)(44802089)</t>
  </si>
  <si>
    <t>精致特大床套房&lt;2人入住&gt;&lt;不退款&gt;&lt;早餐&gt;</t>
  </si>
  <si>
    <t>DOAN/THE MANH</t>
  </si>
  <si>
    <t xml:space="preserve">4137336	</t>
  </si>
  <si>
    <t>，</t>
  </si>
  <si>
    <t>直连</t>
  </si>
  <si>
    <t>4155336+999228226681443此单多收75.37元退回</t>
  </si>
  <si>
    <t>可退47.56元</t>
  </si>
  <si>
    <t>A231123110902481</t>
  </si>
  <si>
    <t>A2311231110452566</t>
  </si>
  <si>
    <t>USD / HKD 当前参考汇率: 7.79461</t>
  </si>
  <si>
    <t>总计：1269.32 USD/
9893.85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</si>
  <si>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</si>
  <si>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</si>
  <si>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</si>
  <si>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</si>
  <si>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</si>
  <si>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</si>
  <si>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</si>
  <si>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</si>
  <si>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</si>
  <si>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</si>
  <si>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</si>
  <si>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</si>
  <si>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</si>
  <si>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</si>
  <si>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</si>
  <si>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</si>
  <si>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</si>
  <si>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</si>
  <si>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</si>
  <si>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2023-11-18</t>
  </si>
  <si>
    <t>4272220</t>
  </si>
  <si>
    <t>迈阿密国际机场酒店</t>
  </si>
  <si>
    <t>Pace Christina</t>
  </si>
  <si>
    <t>2023-11-19</t>
  </si>
  <si>
    <t>2023-11-20</t>
  </si>
  <si>
    <t>退房日周结</t>
  </si>
  <si>
    <t>866.00</t>
  </si>
  <si>
    <t>119.75</t>
  </si>
  <si>
    <t>0</t>
  </si>
  <si>
    <t>0.00</t>
  </si>
  <si>
    <t>携程盛景国际直连</t>
  </si>
  <si>
    <t>01.010677</t>
  </si>
  <si>
    <t>2023-11-18 12:48:22</t>
  </si>
  <si>
    <t>否</t>
  </si>
  <si>
    <t>汇智国际旅游发展有限公司</t>
  </si>
  <si>
    <t>美国</t>
  </si>
  <si>
    <t>2023-11-17</t>
  </si>
  <si>
    <t>4267683</t>
  </si>
  <si>
    <t>KOVACH AUTUMN</t>
  </si>
  <si>
    <t>886.00</t>
  </si>
  <si>
    <t>121.98</t>
  </si>
  <si>
    <t>2023-11-17 02:48:21</t>
  </si>
  <si>
    <t>2023-11-15</t>
  </si>
  <si>
    <t>4258868</t>
  </si>
  <si>
    <t>洛杉矶国际机场索内斯塔酒店</t>
  </si>
  <si>
    <t>REN GUOCAI</t>
  </si>
  <si>
    <t>773.77</t>
  </si>
  <si>
    <t>106.43</t>
  </si>
  <si>
    <t>2023-11-15 13:26:40</t>
  </si>
  <si>
    <t>2023-11-02</t>
  </si>
  <si>
    <t>4174788</t>
  </si>
  <si>
    <t>曼谷京华大酒店</t>
  </si>
  <si>
    <t>WELUHWANARAK SUPANITA</t>
  </si>
  <si>
    <t>867.37</t>
  </si>
  <si>
    <t>118.26</t>
  </si>
  <si>
    <t>2023-11-02 10:43:30</t>
  </si>
  <si>
    <t>泰国</t>
  </si>
  <si>
    <t>2023-10-31</t>
  </si>
  <si>
    <t>4163438</t>
  </si>
  <si>
    <t>伍德罗夫酒店</t>
  </si>
  <si>
    <t>CHOI RACHEL</t>
  </si>
  <si>
    <t>560.80</t>
  </si>
  <si>
    <t>76.53</t>
  </si>
  <si>
    <t>2023-10-31 14:28:38</t>
  </si>
  <si>
    <t>澳大利亚</t>
  </si>
  <si>
    <t>2023-10-30</t>
  </si>
  <si>
    <t>4158791</t>
  </si>
  <si>
    <t>德本帕威林恩酒店</t>
  </si>
  <si>
    <t>SIBANDA NQOBILE,KAWENGU LINDIWE</t>
  </si>
  <si>
    <t>763.60</t>
  </si>
  <si>
    <t>104.07</t>
  </si>
  <si>
    <t>2023-10-30 18:56:10</t>
  </si>
  <si>
    <t>南非</t>
  </si>
  <si>
    <t>2023-10-28</t>
  </si>
  <si>
    <t>4148760</t>
  </si>
  <si>
    <t>海德公园行政公寓</t>
  </si>
  <si>
    <t>Gieteling Sabine</t>
  </si>
  <si>
    <t>2848.51</t>
  </si>
  <si>
    <t>388.26</t>
  </si>
  <si>
    <t>2023-10-28 20:10:35</t>
  </si>
  <si>
    <t>英国</t>
  </si>
  <si>
    <t>2023-10-27</t>
  </si>
  <si>
    <t>4138795</t>
  </si>
  <si>
    <t>娜迦公寓</t>
  </si>
  <si>
    <t>PAN QIANQIAN</t>
  </si>
  <si>
    <t>1102.07</t>
  </si>
  <si>
    <t>150.25</t>
  </si>
  <si>
    <t>2023-10-27 07:05:38</t>
  </si>
  <si>
    <t>2023-10-26</t>
  </si>
  <si>
    <t>4137763</t>
  </si>
  <si>
    <t>尼斯丽笙布鲁酒店</t>
  </si>
  <si>
    <t>CHEN BAIHUA</t>
  </si>
  <si>
    <t>784.36</t>
  </si>
  <si>
    <t>106.93</t>
  </si>
  <si>
    <t>2023-10-26 22:26:30</t>
  </si>
  <si>
    <t>法国</t>
  </si>
  <si>
    <t>2023-10-21</t>
  </si>
  <si>
    <t>4105106</t>
  </si>
  <si>
    <t>清迈红燕酒店</t>
  </si>
  <si>
    <t>NAWIPARIYA CHANTHAKAN</t>
  </si>
  <si>
    <t>408.16</t>
  </si>
  <si>
    <t>55.65</t>
  </si>
  <si>
    <t>2023-10-21 01:38:06</t>
  </si>
  <si>
    <t>2023-10-12</t>
  </si>
  <si>
    <t>4060324</t>
  </si>
  <si>
    <t>XYM 酒店</t>
  </si>
  <si>
    <t>SUTTHAKAN MALIWAN</t>
  </si>
  <si>
    <t>323.01</t>
  </si>
  <si>
    <t>44.14</t>
  </si>
  <si>
    <t>2023-10-12 16:49:30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</si>
</sst>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13</xdr:col>
      <xdr:colOff>485775</xdr:colOff>
      <xdr:row>55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0869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45248</v>
      </c>
      <c r="G2" s="6">
        <v>45250</v>
      </c>
      <c r="H2" s="4">
        <v>1</v>
      </c>
      <c r="I2" s="4">
        <v>2</v>
      </c>
      <c r="J2" s="4">
        <v>2</v>
      </c>
      <c r="K2" s="4" t="s">
        <v>30</v>
      </c>
      <c r="L2" s="4">
        <v>44.14</v>
      </c>
      <c r="M2" s="4">
        <v>44.14</v>
      </c>
      <c r="N2" s="4" t="s">
        <v>31</v>
      </c>
      <c r="O2" s="4" t="s">
        <v>32</v>
      </c>
      <c r="P2" s="4" t="s">
        <v>33</v>
      </c>
      <c r="Q2" s="4">
        <v>0</v>
      </c>
      <c r="R2" s="7">
        <v>45211.0000115741</v>
      </c>
      <c r="S2" s="6">
        <v>45253</v>
      </c>
      <c r="T2" s="4" t="s">
        <v>34</v>
      </c>
      <c r="U2" s="4">
        <v>44.14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45248</v>
      </c>
      <c r="G3" s="6">
        <v>45250</v>
      </c>
      <c r="H3" s="4">
        <v>1</v>
      </c>
      <c r="I3" s="4">
        <v>2</v>
      </c>
      <c r="J3" s="4">
        <v>2</v>
      </c>
      <c r="K3" s="4" t="s">
        <v>30</v>
      </c>
      <c r="L3" s="4">
        <v>37.16</v>
      </c>
      <c r="M3" s="4">
        <v>37.16</v>
      </c>
      <c r="N3" s="4" t="s">
        <v>40</v>
      </c>
      <c r="O3" s="4" t="s">
        <v>32</v>
      </c>
      <c r="P3" s="4" t="s">
        <v>33</v>
      </c>
      <c r="Q3" s="4">
        <v>0</v>
      </c>
      <c r="R3" s="7">
        <v>45211.0000115741</v>
      </c>
      <c r="S3" s="6">
        <v>45253</v>
      </c>
      <c r="T3" s="4" t="s">
        <v>34</v>
      </c>
      <c r="U3" s="4">
        <v>37.16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45247</v>
      </c>
      <c r="G4" s="6">
        <v>45250</v>
      </c>
      <c r="H4" s="4">
        <v>1</v>
      </c>
      <c r="I4" s="4">
        <v>3</v>
      </c>
      <c r="J4" s="4">
        <v>3</v>
      </c>
      <c r="K4" s="4" t="s">
        <v>30</v>
      </c>
      <c r="L4" s="4">
        <v>55.65</v>
      </c>
      <c r="M4" s="4">
        <v>55.65</v>
      </c>
      <c r="N4" s="4" t="s">
        <v>43</v>
      </c>
      <c r="O4" s="4" t="s">
        <v>32</v>
      </c>
      <c r="P4" s="4" t="s">
        <v>33</v>
      </c>
      <c r="Q4" s="4">
        <v>0</v>
      </c>
      <c r="R4" s="7">
        <v>45220</v>
      </c>
      <c r="S4" s="6">
        <v>45253</v>
      </c>
      <c r="T4" s="4" t="s">
        <v>34</v>
      </c>
      <c r="U4" s="4">
        <v>55.65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45249</v>
      </c>
      <c r="G5" s="6">
        <v>45250</v>
      </c>
      <c r="H5" s="4">
        <v>1</v>
      </c>
      <c r="I5" s="4">
        <v>1</v>
      </c>
      <c r="J5" s="4">
        <v>1</v>
      </c>
      <c r="K5" s="4" t="s">
        <v>30</v>
      </c>
      <c r="L5" s="4">
        <v>106.93</v>
      </c>
      <c r="M5" s="4">
        <v>106.93</v>
      </c>
      <c r="N5" s="4" t="s">
        <v>48</v>
      </c>
      <c r="O5" s="4" t="s">
        <v>32</v>
      </c>
      <c r="P5" s="4" t="s">
        <v>33</v>
      </c>
      <c r="Q5" s="4">
        <v>0</v>
      </c>
      <c r="R5" s="7">
        <v>45225</v>
      </c>
      <c r="S5" s="6">
        <v>45253</v>
      </c>
      <c r="T5" s="4" t="s">
        <v>34</v>
      </c>
      <c r="U5" s="4">
        <v>106.93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45245</v>
      </c>
      <c r="G6" s="6">
        <v>45250</v>
      </c>
      <c r="H6" s="4">
        <v>1</v>
      </c>
      <c r="I6" s="4">
        <v>5</v>
      </c>
      <c r="J6" s="4">
        <v>5</v>
      </c>
      <c r="K6" s="4" t="s">
        <v>30</v>
      </c>
      <c r="L6" s="4">
        <v>150.25</v>
      </c>
      <c r="M6" s="4">
        <v>150.25</v>
      </c>
      <c r="N6" s="4" t="s">
        <v>54</v>
      </c>
      <c r="O6" s="4" t="s">
        <v>32</v>
      </c>
      <c r="P6" s="4" t="s">
        <v>33</v>
      </c>
      <c r="Q6" s="4">
        <v>0</v>
      </c>
      <c r="R6" s="7">
        <v>45226.0000115741</v>
      </c>
      <c r="S6" s="6">
        <v>45253</v>
      </c>
      <c r="T6" s="4" t="s">
        <v>34</v>
      </c>
      <c r="U6" s="4">
        <v>150.25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45247</v>
      </c>
      <c r="G7" s="6">
        <v>45250</v>
      </c>
      <c r="H7" s="4">
        <v>1</v>
      </c>
      <c r="I7" s="4">
        <v>3</v>
      </c>
      <c r="J7" s="4">
        <v>3</v>
      </c>
      <c r="K7" s="4" t="s">
        <v>30</v>
      </c>
      <c r="L7" s="4">
        <v>388.26</v>
      </c>
      <c r="M7" s="4">
        <v>388.26</v>
      </c>
      <c r="N7" s="4" t="s">
        <v>59</v>
      </c>
      <c r="O7" s="4" t="s">
        <v>32</v>
      </c>
      <c r="P7" s="4" t="s">
        <v>33</v>
      </c>
      <c r="Q7" s="4">
        <v>0</v>
      </c>
      <c r="R7" s="7">
        <v>45227</v>
      </c>
      <c r="S7" s="6">
        <v>45253</v>
      </c>
      <c r="T7" s="4" t="s">
        <v>34</v>
      </c>
      <c r="U7" s="4">
        <v>388.26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45247</v>
      </c>
      <c r="G8" s="6">
        <v>45250</v>
      </c>
      <c r="H8" s="4">
        <v>1</v>
      </c>
      <c r="I8" s="4">
        <v>3</v>
      </c>
      <c r="J8" s="4">
        <v>3</v>
      </c>
      <c r="K8" s="4" t="s">
        <v>30</v>
      </c>
      <c r="L8" s="4">
        <v>104.07</v>
      </c>
      <c r="M8" s="4">
        <v>104.07</v>
      </c>
      <c r="N8" s="4" t="s">
        <v>64</v>
      </c>
      <c r="O8" s="4" t="s">
        <v>32</v>
      </c>
      <c r="P8" s="4" t="s">
        <v>33</v>
      </c>
      <c r="Q8" s="4">
        <v>0</v>
      </c>
      <c r="R8" s="7">
        <v>45229</v>
      </c>
      <c r="S8" s="6">
        <v>45253</v>
      </c>
      <c r="T8" s="4" t="s">
        <v>34</v>
      </c>
      <c r="U8" s="4">
        <v>104.07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45249</v>
      </c>
      <c r="G9" s="6">
        <v>45250</v>
      </c>
      <c r="H9" s="4">
        <v>1</v>
      </c>
      <c r="I9" s="4">
        <v>1</v>
      </c>
      <c r="J9" s="4">
        <v>1</v>
      </c>
      <c r="K9" s="4" t="s">
        <v>30</v>
      </c>
      <c r="L9" s="4">
        <v>76.53</v>
      </c>
      <c r="M9" s="4">
        <v>76.53</v>
      </c>
      <c r="N9" s="4" t="s">
        <v>70</v>
      </c>
      <c r="O9" s="4" t="s">
        <v>32</v>
      </c>
      <c r="P9" s="4" t="s">
        <v>33</v>
      </c>
      <c r="Q9" s="4">
        <v>0</v>
      </c>
      <c r="R9" s="7">
        <v>45230</v>
      </c>
      <c r="S9" s="6">
        <v>45253</v>
      </c>
      <c r="T9" s="4" t="s">
        <v>34</v>
      </c>
      <c r="U9" s="4">
        <v>76.53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45247</v>
      </c>
      <c r="G10" s="6">
        <v>45250</v>
      </c>
      <c r="H10" s="4">
        <v>1</v>
      </c>
      <c r="I10" s="4">
        <v>3</v>
      </c>
      <c r="J10" s="4">
        <v>3</v>
      </c>
      <c r="K10" s="4" t="s">
        <v>30</v>
      </c>
      <c r="L10" s="4">
        <v>118.26</v>
      </c>
      <c r="M10" s="4">
        <v>118.26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45232</v>
      </c>
      <c r="S10" s="6">
        <v>45253</v>
      </c>
      <c r="T10" s="4" t="s">
        <v>34</v>
      </c>
      <c r="U10" s="4">
        <v>118.26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37</v>
      </c>
      <c r="B11" s="4" t="s">
        <v>26</v>
      </c>
      <c r="C11" s="4" t="s">
        <v>78</v>
      </c>
      <c r="D11" s="4" t="s">
        <v>38</v>
      </c>
      <c r="E11" s="4" t="s">
        <v>39</v>
      </c>
      <c r="F11" s="6">
        <v>45248</v>
      </c>
      <c r="G11" s="6">
        <v>45250</v>
      </c>
      <c r="H11" s="4">
        <v>1</v>
      </c>
      <c r="I11" s="4">
        <v>2</v>
      </c>
      <c r="J11" s="4">
        <v>2</v>
      </c>
      <c r="K11" s="4" t="s">
        <v>30</v>
      </c>
      <c r="L11" s="4">
        <v>-37.16</v>
      </c>
      <c r="M11" s="4">
        <v>-37.16</v>
      </c>
      <c r="N11" s="4" t="s">
        <v>40</v>
      </c>
      <c r="O11" s="4" t="s">
        <v>32</v>
      </c>
      <c r="P11" s="4" t="s">
        <v>33</v>
      </c>
      <c r="Q11" s="4">
        <v>0</v>
      </c>
      <c r="R11" s="7">
        <v>45211.0000115741</v>
      </c>
      <c r="S11" s="6">
        <v>45253</v>
      </c>
      <c r="T11" s="4" t="s">
        <v>34</v>
      </c>
      <c r="U11" s="4">
        <v>-37.16</v>
      </c>
      <c r="V11" s="4">
        <v>0</v>
      </c>
      <c r="W11" s="4">
        <v>0</v>
      </c>
      <c r="X11" s="4" t="s">
        <v>41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45249</v>
      </c>
      <c r="G12" s="6">
        <v>45250</v>
      </c>
      <c r="H12" s="4">
        <v>1</v>
      </c>
      <c r="I12" s="4">
        <v>1</v>
      </c>
      <c r="J12" s="4">
        <v>1</v>
      </c>
      <c r="K12" s="4" t="s">
        <v>30</v>
      </c>
      <c r="L12" s="4">
        <v>106.43</v>
      </c>
      <c r="M12" s="4">
        <v>106.43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45245.0000115741</v>
      </c>
      <c r="S12" s="6">
        <v>45253</v>
      </c>
      <c r="T12" s="4" t="s">
        <v>34</v>
      </c>
      <c r="U12" s="4">
        <v>106.43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45249</v>
      </c>
      <c r="G13" s="6">
        <v>45250</v>
      </c>
      <c r="H13" s="4">
        <v>1</v>
      </c>
      <c r="I13" s="4">
        <v>1</v>
      </c>
      <c r="J13" s="4">
        <v>1</v>
      </c>
      <c r="K13" s="4" t="s">
        <v>30</v>
      </c>
      <c r="L13" s="4">
        <v>121.98</v>
      </c>
      <c r="M13" s="4">
        <v>121.98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45247</v>
      </c>
      <c r="S13" s="6">
        <v>45253</v>
      </c>
      <c r="T13" s="4" t="s">
        <v>34</v>
      </c>
      <c r="U13" s="4">
        <v>121.98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45249</v>
      </c>
      <c r="G14" s="6">
        <v>45250</v>
      </c>
      <c r="H14" s="4">
        <v>1</v>
      </c>
      <c r="I14" s="4">
        <v>1</v>
      </c>
      <c r="J14" s="4">
        <v>1</v>
      </c>
      <c r="K14" s="4" t="s">
        <v>30</v>
      </c>
      <c r="L14" s="4">
        <v>119.75</v>
      </c>
      <c r="M14" s="4">
        <v>119.75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45248.0000115741</v>
      </c>
      <c r="S14" s="6">
        <v>45253</v>
      </c>
      <c r="T14" s="4" t="s">
        <v>34</v>
      </c>
      <c r="U14" s="4">
        <v>119.75</v>
      </c>
      <c r="V14" s="4">
        <v>0</v>
      </c>
      <c r="W14" s="4">
        <v>0</v>
      </c>
      <c r="X14" s="4" t="s">
        <v>92</v>
      </c>
      <c r="Y14" s="4" t="s">
        <v>36</v>
      </c>
    </row>
    <row r="15" s="4" customFormat="1" spans="1:25">
      <c r="A15" s="4" t="s">
        <v>93</v>
      </c>
      <c r="B15" s="4" t="s">
        <v>26</v>
      </c>
      <c r="C15" s="4" t="s">
        <v>94</v>
      </c>
      <c r="D15" s="4" t="s">
        <v>95</v>
      </c>
      <c r="E15" s="4" t="s">
        <v>96</v>
      </c>
      <c r="F15" s="6">
        <v>45247</v>
      </c>
      <c r="G15" s="6">
        <v>45248</v>
      </c>
      <c r="H15" s="4">
        <v>1</v>
      </c>
      <c r="I15" s="4">
        <v>1</v>
      </c>
      <c r="J15" s="4">
        <v>1</v>
      </c>
      <c r="K15" s="4" t="s">
        <v>30</v>
      </c>
      <c r="L15" s="4">
        <v>-75.37</v>
      </c>
      <c r="M15" s="4">
        <v>-75.37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45229.2128819444</v>
      </c>
      <c r="S15" s="6">
        <v>45253</v>
      </c>
      <c r="T15" s="4" t="s">
        <v>34</v>
      </c>
      <c r="U15" s="4">
        <v>-75.37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94</v>
      </c>
      <c r="D16" s="4" t="s">
        <v>101</v>
      </c>
      <c r="E16" s="4" t="s">
        <v>102</v>
      </c>
      <c r="F16" s="6">
        <v>45225</v>
      </c>
      <c r="G16" s="6">
        <v>45226</v>
      </c>
      <c r="H16" s="4">
        <v>1</v>
      </c>
      <c r="I16" s="4">
        <v>1</v>
      </c>
      <c r="J16" s="4">
        <v>1</v>
      </c>
      <c r="K16" s="4" t="s">
        <v>30</v>
      </c>
      <c r="L16" s="4">
        <v>-47.56</v>
      </c>
      <c r="M16" s="4">
        <v>-47.56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45225.8760648148</v>
      </c>
      <c r="S16" s="6">
        <v>45253</v>
      </c>
      <c r="T16" s="4" t="s">
        <v>34</v>
      </c>
      <c r="U16" s="4">
        <v>-47.56</v>
      </c>
      <c r="V16" s="4">
        <v>0</v>
      </c>
      <c r="W16" s="4">
        <v>0</v>
      </c>
      <c r="X16" s="4" t="s">
        <v>104</v>
      </c>
      <c r="Y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105</v>
      </c>
    </row>
    <row r="2" s="4" customFormat="1" spans="1:9">
      <c r="A2" s="5">
        <v>999227352585695</v>
      </c>
      <c r="B2" s="6">
        <v>45248</v>
      </c>
      <c r="C2" s="6">
        <v>45250</v>
      </c>
      <c r="D2" s="4">
        <v>44.14</v>
      </c>
      <c r="E2" s="4" t="str">
        <f>VLOOKUP(A2,HOP!A:L,12,0)</f>
        <v>44.14</v>
      </c>
      <c r="F2" s="4" t="str">
        <f>VLOOKUP(A2,HOP!A:C,3,0)</f>
        <v>4060324</v>
      </c>
      <c r="G2" s="4">
        <f>D2-E2</f>
        <v>0</v>
      </c>
      <c r="H2" s="4" t="str">
        <f>$H$1&amp;F2</f>
        <v>，4060324</v>
      </c>
      <c r="I2" s="4" t="str">
        <f>VLOOKUP(A2,HOP!A:U,21,0)</f>
        <v>直连</v>
      </c>
    </row>
    <row r="3" s="4" customFormat="1" hidden="1" spans="1:9">
      <c r="A3" s="5">
        <v>999227373781894</v>
      </c>
      <c r="B3" s="6">
        <v>45248</v>
      </c>
      <c r="C3" s="6">
        <v>45250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5" si="0">D3-E3</f>
        <v>#N/A</v>
      </c>
      <c r="H3" s="4" t="e">
        <f t="shared" ref="H3:H15" si="1">$H$1&amp;F3</f>
        <v>#N/A</v>
      </c>
      <c r="I3" s="4" t="e">
        <f>VLOOKUP(A3,HOP!A:U,21,0)</f>
        <v>#N/A</v>
      </c>
    </row>
    <row r="4" s="4" customFormat="1" spans="1:9">
      <c r="A4" s="5">
        <v>999228017625871</v>
      </c>
      <c r="B4" s="6">
        <v>45247</v>
      </c>
      <c r="C4" s="6">
        <v>45250</v>
      </c>
      <c r="D4" s="4">
        <v>55.65</v>
      </c>
      <c r="E4" s="4" t="str">
        <f>VLOOKUP(A4,HOP!A:L,12,0)</f>
        <v>55.65</v>
      </c>
      <c r="F4" s="4" t="str">
        <f>VLOOKUP(A4,HOP!A:C,3,0)</f>
        <v>4105106</v>
      </c>
      <c r="G4" s="4">
        <f t="shared" si="0"/>
        <v>0</v>
      </c>
      <c r="H4" s="4" t="str">
        <f t="shared" si="1"/>
        <v>，4105106</v>
      </c>
      <c r="I4" s="4" t="str">
        <f>VLOOKUP(A4,HOP!A:U,21,0)</f>
        <v>直连</v>
      </c>
    </row>
    <row r="5" s="4" customFormat="1" spans="1:9">
      <c r="A5" s="5">
        <v>999228141075314</v>
      </c>
      <c r="B5" s="6">
        <v>45249</v>
      </c>
      <c r="C5" s="6">
        <v>45250</v>
      </c>
      <c r="D5" s="4">
        <v>106.93</v>
      </c>
      <c r="E5" s="4" t="str">
        <f>VLOOKUP(A5,HOP!A:L,12,0)</f>
        <v>106.93</v>
      </c>
      <c r="F5" s="4" t="str">
        <f>VLOOKUP(A5,HOP!A:C,3,0)</f>
        <v>4137763</v>
      </c>
      <c r="G5" s="4">
        <f t="shared" si="0"/>
        <v>0</v>
      </c>
      <c r="H5" s="4" t="str">
        <f t="shared" si="1"/>
        <v>，4137763</v>
      </c>
      <c r="I5" s="4" t="str">
        <f>VLOOKUP(A5,HOP!A:U,21,0)</f>
        <v>直连</v>
      </c>
    </row>
    <row r="6" s="4" customFormat="1" spans="1:9">
      <c r="A6" s="5">
        <v>999228143638682</v>
      </c>
      <c r="B6" s="6">
        <v>45245</v>
      </c>
      <c r="C6" s="6">
        <v>45250</v>
      </c>
      <c r="D6" s="4">
        <v>150.25</v>
      </c>
      <c r="E6" s="4" t="str">
        <f>VLOOKUP(A6,HOP!A:L,12,0)</f>
        <v>150.25</v>
      </c>
      <c r="F6" s="4" t="str">
        <f>VLOOKUP(A6,HOP!A:C,3,0)</f>
        <v>4138795</v>
      </c>
      <c r="G6" s="4">
        <f t="shared" si="0"/>
        <v>0</v>
      </c>
      <c r="H6" s="4" t="str">
        <f t="shared" si="1"/>
        <v>，4138795</v>
      </c>
      <c r="I6" s="4" t="str">
        <f>VLOOKUP(A6,HOP!A:U,21,0)</f>
        <v>直连</v>
      </c>
    </row>
    <row r="7" s="4" customFormat="1" spans="1:9">
      <c r="A7" s="5">
        <v>999228207036720</v>
      </c>
      <c r="B7" s="6">
        <v>45247</v>
      </c>
      <c r="C7" s="6">
        <v>45250</v>
      </c>
      <c r="D7" s="4">
        <v>388.26</v>
      </c>
      <c r="E7" s="4" t="str">
        <f>VLOOKUP(A7,HOP!A:L,12,0)</f>
        <v>388.26</v>
      </c>
      <c r="F7" s="4" t="str">
        <f>VLOOKUP(A7,HOP!A:C,3,0)</f>
        <v>4148760</v>
      </c>
      <c r="G7" s="4">
        <f t="shared" si="0"/>
        <v>0</v>
      </c>
      <c r="H7" s="4" t="str">
        <f t="shared" si="1"/>
        <v>，4148760</v>
      </c>
      <c r="I7" s="4" t="str">
        <f>VLOOKUP(A7,HOP!A:U,21,0)</f>
        <v>直连</v>
      </c>
    </row>
    <row r="8" s="4" customFormat="1" spans="1:9">
      <c r="A8" s="5">
        <v>999228234662795</v>
      </c>
      <c r="B8" s="6">
        <v>45247</v>
      </c>
      <c r="C8" s="6">
        <v>45250</v>
      </c>
      <c r="D8" s="4">
        <v>104.07</v>
      </c>
      <c r="E8" s="4" t="str">
        <f>VLOOKUP(A8,HOP!A:L,12,0)</f>
        <v>104.07</v>
      </c>
      <c r="F8" s="4" t="str">
        <f>VLOOKUP(A8,HOP!A:C,3,0)</f>
        <v>4158791</v>
      </c>
      <c r="G8" s="4">
        <f t="shared" si="0"/>
        <v>0</v>
      </c>
      <c r="H8" s="4" t="str">
        <f t="shared" si="1"/>
        <v>，4158791</v>
      </c>
      <c r="I8" s="4" t="str">
        <f>VLOOKUP(A8,HOP!A:U,21,0)</f>
        <v>直连</v>
      </c>
    </row>
    <row r="9" s="4" customFormat="1" spans="1:9">
      <c r="A9" s="5">
        <v>999228254825736</v>
      </c>
      <c r="B9" s="6">
        <v>45249</v>
      </c>
      <c r="C9" s="6">
        <v>45250</v>
      </c>
      <c r="D9" s="4">
        <v>76.53</v>
      </c>
      <c r="E9" s="4" t="str">
        <f>VLOOKUP(A9,HOP!A:L,12,0)</f>
        <v>76.53</v>
      </c>
      <c r="F9" s="4" t="str">
        <f>VLOOKUP(A9,HOP!A:C,3,0)</f>
        <v>4163438</v>
      </c>
      <c r="G9" s="4">
        <f t="shared" si="0"/>
        <v>0</v>
      </c>
      <c r="H9" s="4" t="str">
        <f t="shared" si="1"/>
        <v>，4163438</v>
      </c>
      <c r="I9" s="4" t="str">
        <f>VLOOKUP(A9,HOP!A:U,21,0)</f>
        <v>直连</v>
      </c>
    </row>
    <row r="10" s="4" customFormat="1" spans="1:9">
      <c r="A10" s="5">
        <v>999228279539467</v>
      </c>
      <c r="B10" s="6">
        <v>45247</v>
      </c>
      <c r="C10" s="6">
        <v>45250</v>
      </c>
      <c r="D10" s="4">
        <v>118.26</v>
      </c>
      <c r="E10" s="4" t="str">
        <f>VLOOKUP(A10,HOP!A:L,12,0)</f>
        <v>118.26</v>
      </c>
      <c r="F10" s="4" t="str">
        <f>VLOOKUP(A10,HOP!A:C,3,0)</f>
        <v>4174788</v>
      </c>
      <c r="G10" s="4">
        <f t="shared" si="0"/>
        <v>0</v>
      </c>
      <c r="H10" s="4" t="str">
        <f t="shared" si="1"/>
        <v>，4174788</v>
      </c>
      <c r="I10" s="4" t="str">
        <f>VLOOKUP(A10,HOP!A:U,21,0)</f>
        <v>直连</v>
      </c>
    </row>
    <row r="11" s="4" customFormat="1" spans="1:9">
      <c r="A11" s="5">
        <v>999228487728485</v>
      </c>
      <c r="B11" s="6">
        <v>45249</v>
      </c>
      <c r="C11" s="6">
        <v>45250</v>
      </c>
      <c r="D11" s="4">
        <v>106.43</v>
      </c>
      <c r="E11" s="4" t="str">
        <f>VLOOKUP(A11,HOP!A:L,12,0)</f>
        <v>106.43</v>
      </c>
      <c r="F11" s="4" t="str">
        <f>VLOOKUP(A11,HOP!A:C,3,0)</f>
        <v>4258868</v>
      </c>
      <c r="G11" s="4">
        <f t="shared" si="0"/>
        <v>0</v>
      </c>
      <c r="H11" s="4" t="str">
        <f t="shared" si="1"/>
        <v>，4258868</v>
      </c>
      <c r="I11" s="4" t="str">
        <f>VLOOKUP(A11,HOP!A:U,21,0)</f>
        <v>直连</v>
      </c>
    </row>
    <row r="12" s="4" customFormat="1" spans="1:9">
      <c r="A12" s="5">
        <v>999228506292912</v>
      </c>
      <c r="B12" s="6">
        <v>45249</v>
      </c>
      <c r="C12" s="6">
        <v>45250</v>
      </c>
      <c r="D12" s="4">
        <v>121.98</v>
      </c>
      <c r="E12" s="4" t="str">
        <f>VLOOKUP(A12,HOP!A:L,12,0)</f>
        <v>121.98</v>
      </c>
      <c r="F12" s="4" t="str">
        <f>VLOOKUP(A12,HOP!A:C,3,0)</f>
        <v>4267683</v>
      </c>
      <c r="G12" s="4">
        <f t="shared" si="0"/>
        <v>0</v>
      </c>
      <c r="H12" s="4" t="str">
        <f t="shared" si="1"/>
        <v>，4267683</v>
      </c>
      <c r="I12" s="4" t="str">
        <f>VLOOKUP(A12,HOP!A:U,21,0)</f>
        <v>直连</v>
      </c>
    </row>
    <row r="13" s="4" customFormat="1" spans="1:9">
      <c r="A13" s="5">
        <v>999228525521451</v>
      </c>
      <c r="B13" s="6">
        <v>45249</v>
      </c>
      <c r="C13" s="6">
        <v>45250</v>
      </c>
      <c r="D13" s="4">
        <v>119.75</v>
      </c>
      <c r="E13" s="4" t="str">
        <f>VLOOKUP(A13,HOP!A:L,12,0)</f>
        <v>119.75</v>
      </c>
      <c r="F13" s="4" t="str">
        <f>VLOOKUP(A13,HOP!A:C,3,0)</f>
        <v>4272220</v>
      </c>
      <c r="G13" s="4">
        <f t="shared" si="0"/>
        <v>0</v>
      </c>
      <c r="H13" s="4" t="str">
        <f t="shared" si="1"/>
        <v>，4272220</v>
      </c>
      <c r="I13" s="4" t="str">
        <f>VLOOKUP(A13,HOP!A:U,21,0)</f>
        <v>直连</v>
      </c>
    </row>
    <row r="14" s="4" customFormat="1" spans="1:10">
      <c r="A14" s="5">
        <v>999228226681443</v>
      </c>
      <c r="B14" s="6">
        <v>45247</v>
      </c>
      <c r="C14" s="6">
        <v>45248</v>
      </c>
      <c r="D14" s="4">
        <v>-75.37</v>
      </c>
      <c r="E14" s="4" t="e">
        <f>VLOOKUP(A14,HOP!A:L,12,0)</f>
        <v>#N/A</v>
      </c>
      <c r="F14" s="4">
        <v>4155336</v>
      </c>
      <c r="G14" s="4" t="e">
        <f t="shared" si="0"/>
        <v>#N/A</v>
      </c>
      <c r="H14" s="4" t="str">
        <f t="shared" si="1"/>
        <v>，4155336</v>
      </c>
      <c r="I14" s="4" t="s">
        <v>106</v>
      </c>
      <c r="J14" s="4" t="s">
        <v>107</v>
      </c>
    </row>
    <row r="15" s="4" customFormat="1" spans="1:10">
      <c r="A15" s="5">
        <v>28139728789</v>
      </c>
      <c r="B15" s="6">
        <v>45225</v>
      </c>
      <c r="C15" s="6">
        <v>45226</v>
      </c>
      <c r="D15" s="4">
        <v>-47.56</v>
      </c>
      <c r="E15" s="4" t="e">
        <f>VLOOKUP(A15,HOP!A:L,12,0)</f>
        <v>#N/A</v>
      </c>
      <c r="F15" s="4">
        <v>4137336</v>
      </c>
      <c r="G15" s="4" t="e">
        <f t="shared" si="0"/>
        <v>#N/A</v>
      </c>
      <c r="H15" s="4" t="str">
        <f t="shared" si="1"/>
        <v>，4137336</v>
      </c>
      <c r="I15" s="4" t="s">
        <v>106</v>
      </c>
      <c r="J15" s="4" t="s">
        <v>108</v>
      </c>
    </row>
    <row r="17" spans="4:4">
      <c r="D17" s="4">
        <f>SUM(D2:D16)</f>
        <v>1269.32</v>
      </c>
    </row>
    <row r="21" spans="1:4">
      <c r="A21" s="4" t="s">
        <v>109</v>
      </c>
      <c r="C21" s="4">
        <v>1344.69</v>
      </c>
      <c r="D21" s="4">
        <v>10481.33</v>
      </c>
    </row>
    <row r="22" spans="1:4">
      <c r="A22" s="4" t="s">
        <v>110</v>
      </c>
      <c r="C22" s="4">
        <v>-75.37</v>
      </c>
      <c r="D22" s="4">
        <v>-587.48</v>
      </c>
    </row>
    <row r="23" spans="1:4">
      <c r="A23" s="4" t="s">
        <v>111</v>
      </c>
      <c r="C23" s="4">
        <f>SUBTOTAL(9,C21:C22)</f>
        <v>1269.32</v>
      </c>
      <c r="D23" s="4">
        <f>SUBTOTAL(9,D21:D22)</f>
        <v>9893.85</v>
      </c>
    </row>
    <row r="24" spans="1:1">
      <c r="A24" s="4" t="s">
        <v>112</v>
      </c>
    </row>
  </sheetData>
  <autoFilter ref="A1:XFD17">
    <filterColumn colId="3">
      <filters blank="1">
        <filter val="1269.32"/>
        <filter val="76.53"/>
        <filter val="106.43"/>
        <filter val="106.93"/>
        <filter val="44.14"/>
        <filter val="55.65"/>
        <filter val="119.75"/>
        <filter val="150.25"/>
        <filter val="-47.56"/>
        <filter val="118.26"/>
        <filter val="388.26"/>
        <filter val="-75.37"/>
        <filter val="104.07"/>
        <filter val="121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999228525521451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30</v>
      </c>
      <c r="K2" s="1" t="s">
        <v>140</v>
      </c>
      <c r="L2" s="1" t="s">
        <v>140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106</v>
      </c>
      <c r="V2" s="1" t="s">
        <v>148</v>
      </c>
    </row>
    <row r="3" s="1" customFormat="1" spans="1:22">
      <c r="A3" s="3">
        <v>999228506292912</v>
      </c>
      <c r="B3" s="1" t="s">
        <v>149</v>
      </c>
      <c r="C3" s="1" t="s">
        <v>150</v>
      </c>
      <c r="D3" s="1" t="s">
        <v>134</v>
      </c>
      <c r="E3" s="1" t="s">
        <v>151</v>
      </c>
      <c r="F3" s="1" t="s">
        <v>136</v>
      </c>
      <c r="G3" s="1" t="s">
        <v>137</v>
      </c>
      <c r="H3" s="1" t="s">
        <v>138</v>
      </c>
      <c r="I3" s="1" t="s">
        <v>152</v>
      </c>
      <c r="J3" s="1" t="s">
        <v>30</v>
      </c>
      <c r="K3" s="1" t="s">
        <v>153</v>
      </c>
      <c r="L3" s="1" t="s">
        <v>153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154</v>
      </c>
      <c r="S3" s="1" t="s">
        <v>146</v>
      </c>
      <c r="T3" s="1" t="s">
        <v>147</v>
      </c>
      <c r="U3" s="1" t="s">
        <v>106</v>
      </c>
      <c r="V3" s="1" t="s">
        <v>148</v>
      </c>
    </row>
    <row r="4" s="1" customFormat="1" spans="1:22">
      <c r="A4" s="3">
        <v>999228487728485</v>
      </c>
      <c r="B4" s="1" t="s">
        <v>155</v>
      </c>
      <c r="C4" s="1" t="s">
        <v>156</v>
      </c>
      <c r="D4" s="1" t="s">
        <v>157</v>
      </c>
      <c r="E4" s="1" t="s">
        <v>158</v>
      </c>
      <c r="F4" s="1" t="s">
        <v>136</v>
      </c>
      <c r="G4" s="1" t="s">
        <v>137</v>
      </c>
      <c r="H4" s="1" t="s">
        <v>138</v>
      </c>
      <c r="I4" s="1" t="s">
        <v>159</v>
      </c>
      <c r="J4" s="1" t="s">
        <v>30</v>
      </c>
      <c r="K4" s="1" t="s">
        <v>160</v>
      </c>
      <c r="L4" s="1" t="s">
        <v>160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161</v>
      </c>
      <c r="S4" s="1" t="s">
        <v>146</v>
      </c>
      <c r="T4" s="1" t="s">
        <v>147</v>
      </c>
      <c r="U4" s="1" t="s">
        <v>106</v>
      </c>
      <c r="V4" s="1" t="s">
        <v>148</v>
      </c>
    </row>
    <row r="5" s="1" customFormat="1" spans="1:22">
      <c r="A5" s="3">
        <v>999228279539467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149</v>
      </c>
      <c r="G5" s="1" t="s">
        <v>137</v>
      </c>
      <c r="H5" s="1" t="s">
        <v>138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168</v>
      </c>
      <c r="S5" s="1" t="s">
        <v>146</v>
      </c>
      <c r="T5" s="1" t="s">
        <v>147</v>
      </c>
      <c r="U5" s="1" t="s">
        <v>106</v>
      </c>
      <c r="V5" s="1" t="s">
        <v>169</v>
      </c>
    </row>
    <row r="6" s="1" customFormat="1" spans="1:22">
      <c r="A6" s="3">
        <v>999228254825736</v>
      </c>
      <c r="B6" s="1" t="s">
        <v>170</v>
      </c>
      <c r="C6" s="1" t="s">
        <v>171</v>
      </c>
      <c r="D6" s="1" t="s">
        <v>172</v>
      </c>
      <c r="E6" s="1" t="s">
        <v>173</v>
      </c>
      <c r="F6" s="1" t="s">
        <v>136</v>
      </c>
      <c r="G6" s="1" t="s">
        <v>137</v>
      </c>
      <c r="H6" s="1" t="s">
        <v>138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176</v>
      </c>
      <c r="S6" s="1" t="s">
        <v>146</v>
      </c>
      <c r="T6" s="1" t="s">
        <v>147</v>
      </c>
      <c r="U6" s="1" t="s">
        <v>106</v>
      </c>
      <c r="V6" s="1" t="s">
        <v>177</v>
      </c>
    </row>
    <row r="7" s="1" customFormat="1" spans="1:22">
      <c r="A7" s="3">
        <v>999228234662795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149</v>
      </c>
      <c r="G7" s="1" t="s">
        <v>137</v>
      </c>
      <c r="H7" s="1" t="s">
        <v>138</v>
      </c>
      <c r="I7" s="1" t="s">
        <v>182</v>
      </c>
      <c r="J7" s="1" t="s">
        <v>30</v>
      </c>
      <c r="K7" s="1" t="s">
        <v>183</v>
      </c>
      <c r="L7" s="1" t="s">
        <v>183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184</v>
      </c>
      <c r="S7" s="1" t="s">
        <v>146</v>
      </c>
      <c r="T7" s="1" t="s">
        <v>147</v>
      </c>
      <c r="U7" s="1" t="s">
        <v>106</v>
      </c>
      <c r="V7" s="1" t="s">
        <v>185</v>
      </c>
    </row>
    <row r="8" s="1" customFormat="1" spans="1:22">
      <c r="A8" s="3">
        <v>999228207036720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149</v>
      </c>
      <c r="G8" s="1" t="s">
        <v>137</v>
      </c>
      <c r="H8" s="1" t="s">
        <v>138</v>
      </c>
      <c r="I8" s="1" t="s">
        <v>190</v>
      </c>
      <c r="J8" s="1" t="s">
        <v>30</v>
      </c>
      <c r="K8" s="1" t="s">
        <v>191</v>
      </c>
      <c r="L8" s="1" t="s">
        <v>191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192</v>
      </c>
      <c r="S8" s="1" t="s">
        <v>146</v>
      </c>
      <c r="T8" s="1" t="s">
        <v>147</v>
      </c>
      <c r="U8" s="1" t="s">
        <v>106</v>
      </c>
      <c r="V8" s="1" t="s">
        <v>193</v>
      </c>
    </row>
    <row r="9" s="1" customFormat="1" spans="1:22">
      <c r="A9" s="3">
        <v>999228143638682</v>
      </c>
      <c r="B9" s="1" t="s">
        <v>194</v>
      </c>
      <c r="C9" s="1" t="s">
        <v>195</v>
      </c>
      <c r="D9" s="1" t="s">
        <v>196</v>
      </c>
      <c r="E9" s="1" t="s">
        <v>197</v>
      </c>
      <c r="F9" s="1" t="s">
        <v>155</v>
      </c>
      <c r="G9" s="1" t="s">
        <v>137</v>
      </c>
      <c r="H9" s="1" t="s">
        <v>138</v>
      </c>
      <c r="I9" s="1" t="s">
        <v>198</v>
      </c>
      <c r="J9" s="1" t="s">
        <v>30</v>
      </c>
      <c r="K9" s="1" t="s">
        <v>199</v>
      </c>
      <c r="L9" s="1" t="s">
        <v>199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200</v>
      </c>
      <c r="S9" s="1" t="s">
        <v>146</v>
      </c>
      <c r="T9" s="1" t="s">
        <v>147</v>
      </c>
      <c r="U9" s="1" t="s">
        <v>106</v>
      </c>
      <c r="V9" s="1" t="s">
        <v>169</v>
      </c>
    </row>
    <row r="10" s="1" customFormat="1" spans="1:22">
      <c r="A10" s="3">
        <v>999228141075314</v>
      </c>
      <c r="B10" s="1" t="s">
        <v>201</v>
      </c>
      <c r="C10" s="1" t="s">
        <v>202</v>
      </c>
      <c r="D10" s="1" t="s">
        <v>203</v>
      </c>
      <c r="E10" s="1" t="s">
        <v>204</v>
      </c>
      <c r="F10" s="1" t="s">
        <v>136</v>
      </c>
      <c r="G10" s="1" t="s">
        <v>137</v>
      </c>
      <c r="H10" s="1" t="s">
        <v>138</v>
      </c>
      <c r="I10" s="1" t="s">
        <v>205</v>
      </c>
      <c r="J10" s="1" t="s">
        <v>30</v>
      </c>
      <c r="K10" s="1" t="s">
        <v>206</v>
      </c>
      <c r="L10" s="1" t="s">
        <v>206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144</v>
      </c>
      <c r="R10" s="1" t="s">
        <v>207</v>
      </c>
      <c r="S10" s="1" t="s">
        <v>146</v>
      </c>
      <c r="T10" s="1" t="s">
        <v>147</v>
      </c>
      <c r="U10" s="1" t="s">
        <v>106</v>
      </c>
      <c r="V10" s="1" t="s">
        <v>208</v>
      </c>
    </row>
    <row r="11" s="1" customFormat="1" spans="1:22">
      <c r="A11" s="3">
        <v>999228017625871</v>
      </c>
      <c r="B11" s="1" t="s">
        <v>209</v>
      </c>
      <c r="C11" s="1" t="s">
        <v>210</v>
      </c>
      <c r="D11" s="1" t="s">
        <v>211</v>
      </c>
      <c r="E11" s="1" t="s">
        <v>212</v>
      </c>
      <c r="F11" s="1" t="s">
        <v>149</v>
      </c>
      <c r="G11" s="1" t="s">
        <v>137</v>
      </c>
      <c r="H11" s="1" t="s">
        <v>138</v>
      </c>
      <c r="I11" s="1" t="s">
        <v>213</v>
      </c>
      <c r="J11" s="1" t="s">
        <v>30</v>
      </c>
      <c r="K11" s="1" t="s">
        <v>214</v>
      </c>
      <c r="L11" s="1" t="s">
        <v>214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144</v>
      </c>
      <c r="R11" s="1" t="s">
        <v>215</v>
      </c>
      <c r="S11" s="1" t="s">
        <v>146</v>
      </c>
      <c r="T11" s="1" t="s">
        <v>147</v>
      </c>
      <c r="U11" s="1" t="s">
        <v>106</v>
      </c>
      <c r="V11" s="1" t="s">
        <v>169</v>
      </c>
    </row>
    <row r="12" s="1" customFormat="1" spans="1:22">
      <c r="A12" s="3">
        <v>999227352585695</v>
      </c>
      <c r="B12" s="1" t="s">
        <v>216</v>
      </c>
      <c r="C12" s="1" t="s">
        <v>217</v>
      </c>
      <c r="D12" s="1" t="s">
        <v>218</v>
      </c>
      <c r="E12" s="1" t="s">
        <v>219</v>
      </c>
      <c r="F12" s="1" t="s">
        <v>132</v>
      </c>
      <c r="G12" s="1" t="s">
        <v>137</v>
      </c>
      <c r="H12" s="1" t="s">
        <v>138</v>
      </c>
      <c r="I12" s="1" t="s">
        <v>220</v>
      </c>
      <c r="J12" s="1" t="s">
        <v>30</v>
      </c>
      <c r="K12" s="1" t="s">
        <v>221</v>
      </c>
      <c r="L12" s="1" t="s">
        <v>221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144</v>
      </c>
      <c r="R12" s="1" t="s">
        <v>222</v>
      </c>
      <c r="S12" s="1" t="s">
        <v>146</v>
      </c>
      <c r="T12" s="1" t="s">
        <v>147</v>
      </c>
      <c r="U12" s="1" t="s">
        <v>106</v>
      </c>
      <c r="V12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2023-11-23T03:12:44Z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