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<sst xmlns="http://schemas.openxmlformats.org/spreadsheetml/2006/main" count="114" uniqueCount="91">
  <si>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</si>
  <si>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</si>
  <si>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</si>
  <si>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</si>
  <si>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</si>
  <si>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</si>
  <si>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</si>
  <si>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</si>
  <si>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</si>
  <si>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</si>
  <si>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</si>
  <si>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</si>
  <si>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</si>
  <si>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</si>
  <si>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</si>
  <si>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</si>
  <si>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</si>
  <si>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</si>
  <si>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</si>
  <si>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</si>
  <si>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</si>
  <si>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</si>
  <si>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</si>
  <si>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</si>
  <si>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</si>
  <si>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999228280171395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</si>
  <si>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</si>
  <si>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</si>
  <si>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</si>
  <si>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</si>
  <si>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</si>
  <si>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Jing/MengJun</t>
  </si>
  <si>
    <t>CA363231124CNY</t>
  </si>
  <si>
    <t>未提现</t>
  </si>
  <si>
    <t>携程开票</t>
  </si>
  <si>
    <t xml:space="preserve">4174993	</t>
  </si>
  <si>
    <t xml:space="preserve">13085627	</t>
  </si>
  <si>
    <t xml:space="preserve">999228320173573	</t>
  </si>
  <si>
    <t>[梅州]梅州白天鹅迎宾馆(100697959)</t>
  </si>
  <si>
    <t>商务江景大床房&lt;超值特惠&gt;&lt;双人入住&gt;&lt;日历房套餐高价值&gt;&lt;单早&gt;&lt;新酒店礼盒&gt;</t>
  </si>
  <si>
    <t>夏臣靜</t>
  </si>
  <si>
    <t xml:space="preserve">	</t>
  </si>
  <si>
    <t xml:space="preserve">999226797174073	</t>
  </si>
  <si>
    <t>调整</t>
  </si>
  <si>
    <t>[香港]香港都会海逸酒店(Harbour Plaza Metropolis)(5347164)</t>
  </si>
  <si>
    <t>高级房(至少提前7天预订)(至少连住2晚及以上)&lt;双人入住&gt;&lt;内宾&gt;&lt;无早&gt;</t>
  </si>
  <si>
    <t>YUAN/ZHUOQUN</t>
  </si>
  <si>
    <t xml:space="preserve">3939720	</t>
  </si>
  <si>
    <t>，</t>
  </si>
  <si>
    <t>202311042056450076</t>
  </si>
  <si>
    <t>A231124091030481</t>
  </si>
  <si>
    <t>房集：i231124091236 882元</t>
  </si>
  <si>
    <t>CNY / HKD 当前参考汇率: 1.091274172</t>
  </si>
  <si>
    <t>总计：3906 CNY/
4262.52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</si>
  <si>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</si>
  <si>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</si>
  <si>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</si>
  <si>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</si>
  <si>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</si>
  <si>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</si>
  <si>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</si>
  <si>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</si>
  <si>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</si>
  <si>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</si>
  <si>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</si>
  <si>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</si>
  <si>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</si>
  <si>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</si>
  <si>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</si>
  <si>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</si>
  <si>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</si>
  <si>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</si>
  <si>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</si>
  <si>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2023-11-02</t>
  </si>
  <si>
    <t>4174993</t>
  </si>
  <si>
    <t>历山酒店</t>
  </si>
  <si>
    <t>Jing MengJun</t>
  </si>
  <si>
    <t>2023-11-07</t>
  </si>
  <si>
    <t>2023-11-09</t>
  </si>
  <si>
    <t>退房日周结</t>
  </si>
  <si>
    <t>1318.00</t>
  </si>
  <si>
    <t>RMB</t>
  </si>
  <si>
    <t>0</t>
  </si>
  <si>
    <t>0.00</t>
  </si>
  <si>
    <t>携程国内直连(DD)</t>
  </si>
  <si>
    <t>01.011249</t>
  </si>
  <si>
    <t>2023-11-02 11:40:11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</si>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</sst>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114300</xdr:colOff>
      <xdr:row>45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2870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45239</v>
      </c>
      <c r="H2" s="4">
        <v>1</v>
      </c>
      <c r="I2" s="4">
        <v>2</v>
      </c>
      <c r="J2" s="4">
        <v>2</v>
      </c>
      <c r="K2" s="4" t="s">
        <v>30</v>
      </c>
      <c r="L2" s="4">
        <v>1318</v>
      </c>
      <c r="M2" s="4">
        <v>1318</v>
      </c>
      <c r="N2" s="4" t="s">
        <v>31</v>
      </c>
      <c r="O2" s="4" t="s">
        <v>32</v>
      </c>
      <c r="P2" s="4" t="s">
        <v>33</v>
      </c>
      <c r="Q2" s="4">
        <v>0</v>
      </c>
      <c r="R2" s="7">
        <v>45232</v>
      </c>
      <c r="S2" s="6">
        <v>45254</v>
      </c>
      <c r="T2" s="4" t="s">
        <v>34</v>
      </c>
      <c r="U2" s="4">
        <v>1318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45236</v>
      </c>
      <c r="G3" s="6">
        <v>45239</v>
      </c>
      <c r="H3" s="4">
        <v>1</v>
      </c>
      <c r="I3" s="4">
        <v>3</v>
      </c>
      <c r="J3" s="4">
        <v>3</v>
      </c>
      <c r="K3" s="4" t="s">
        <v>30</v>
      </c>
      <c r="L3" s="4">
        <v>882</v>
      </c>
      <c r="M3" s="4">
        <v>882</v>
      </c>
      <c r="N3" s="4" t="s">
        <v>40</v>
      </c>
      <c r="O3" s="4" t="s">
        <v>32</v>
      </c>
      <c r="P3" s="4" t="s">
        <v>33</v>
      </c>
      <c r="Q3" s="4">
        <v>0</v>
      </c>
      <c r="R3" s="7">
        <v>45234.0000115741</v>
      </c>
      <c r="S3" s="6">
        <v>45254</v>
      </c>
      <c r="T3" s="4" t="s">
        <v>34</v>
      </c>
      <c r="U3" s="4">
        <v>882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43</v>
      </c>
      <c r="D4" s="4" t="s">
        <v>44</v>
      </c>
      <c r="E4" s="4" t="s">
        <v>45</v>
      </c>
      <c r="F4" s="6">
        <v>45207</v>
      </c>
      <c r="G4" s="6">
        <v>45209</v>
      </c>
      <c r="H4" s="4">
        <v>1</v>
      </c>
      <c r="I4" s="4">
        <v>2</v>
      </c>
      <c r="J4" s="4">
        <v>2</v>
      </c>
      <c r="K4" s="4" t="s">
        <v>30</v>
      </c>
      <c r="L4" s="4">
        <v>1706</v>
      </c>
      <c r="M4" s="4">
        <v>1706</v>
      </c>
      <c r="N4" s="4" t="s">
        <v>46</v>
      </c>
      <c r="O4" s="4" t="s">
        <v>32</v>
      </c>
      <c r="P4" s="4" t="s">
        <v>33</v>
      </c>
      <c r="Q4" s="4">
        <v>0</v>
      </c>
      <c r="R4" s="7">
        <v>45185.6355902778</v>
      </c>
      <c r="S4" s="6">
        <v>45254</v>
      </c>
      <c r="T4" s="4" t="s">
        <v>34</v>
      </c>
      <c r="U4" s="4">
        <v>1706</v>
      </c>
      <c r="V4" s="4">
        <v>0</v>
      </c>
      <c r="W4" s="4">
        <v>0</v>
      </c>
      <c r="X4" s="4" t="s">
        <v>47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999228280171395</v>
      </c>
      <c r="B2" s="6">
        <v>45237</v>
      </c>
      <c r="C2" s="6">
        <v>45239</v>
      </c>
      <c r="D2" s="4">
        <v>1318</v>
      </c>
      <c r="E2" s="4" t="str">
        <f>VLOOKUP(A2,HOP!A:L,12,0)</f>
        <v>1318.00</v>
      </c>
      <c r="F2" s="4" t="str">
        <f>VLOOKUP(A2,HOP!A:C,3,0)</f>
        <v>4174993</v>
      </c>
      <c r="G2" s="4">
        <f>D2-E2</f>
        <v>0</v>
      </c>
      <c r="H2" s="4" t="str">
        <f>$H$1&amp;F2</f>
        <v>，4174993</v>
      </c>
      <c r="I2" s="4" t="str">
        <f>VLOOKUP(A2,HOP!A:U,21,0)</f>
        <v>直连</v>
      </c>
    </row>
    <row r="3" s="4" customFormat="1" spans="1:10">
      <c r="A3" s="5">
        <v>999228320173573</v>
      </c>
      <c r="B3" s="6">
        <v>45236</v>
      </c>
      <c r="C3" s="6">
        <v>45239</v>
      </c>
      <c r="D3" s="4">
        <v>882</v>
      </c>
      <c r="E3" s="4">
        <v>882</v>
      </c>
      <c r="F3" s="8" t="s">
        <v>49</v>
      </c>
      <c r="G3" s="4">
        <f>D3-E3</f>
        <v>0</v>
      </c>
      <c r="H3" s="4" t="str">
        <f>$H$1&amp;F3</f>
        <v>，202311042056450076</v>
      </c>
      <c r="I3" s="4" t="e">
        <f>VLOOKUP(A3,HOP!A:U,21,0)</f>
        <v>#N/A</v>
      </c>
      <c r="J3" s="4">
        <v>11.4</v>
      </c>
    </row>
    <row r="4" s="4" customFormat="1" spans="1:9">
      <c r="A4" s="5">
        <v>999226797174073</v>
      </c>
      <c r="B4" s="6">
        <v>45207</v>
      </c>
      <c r="C4" s="6">
        <v>45209</v>
      </c>
      <c r="D4" s="4">
        <v>1706</v>
      </c>
      <c r="E4" s="4">
        <v>1706</v>
      </c>
      <c r="F4" s="4">
        <v>3939720</v>
      </c>
      <c r="G4" s="4">
        <f>D4-E4</f>
        <v>0</v>
      </c>
      <c r="H4" s="4" t="str">
        <f>$H$1&amp;F4</f>
        <v>，3939720</v>
      </c>
      <c r="I4" s="4" t="e">
        <f>VLOOKUP(A4,HOP!A:U,21,0)</f>
        <v>#N/A</v>
      </c>
    </row>
    <row r="6" spans="4:4">
      <c r="D6" s="4">
        <f>SUM(D2:D5)</f>
        <v>3906</v>
      </c>
    </row>
    <row r="10" spans="1:4">
      <c r="A10" s="4" t="s">
        <v>50</v>
      </c>
      <c r="C10" s="4">
        <v>3024</v>
      </c>
      <c r="D10" s="4">
        <v>3300.02</v>
      </c>
    </row>
    <row r="11" spans="1:4">
      <c r="A11" s="4" t="s">
        <v>51</v>
      </c>
      <c r="C11" s="4">
        <v>882</v>
      </c>
      <c r="D11" s="4">
        <v>962.5</v>
      </c>
    </row>
    <row r="12" spans="1:4">
      <c r="A12" s="4" t="s">
        <v>52</v>
      </c>
      <c r="C12" s="4">
        <f>SUM(C10:C11)</f>
        <v>3906</v>
      </c>
      <c r="D12" s="4">
        <f>SUM(D10:D11)</f>
        <v>4262.52</v>
      </c>
    </row>
    <row r="13" spans="1:1">
      <c r="A13" s="4" t="s">
        <v>53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999228280171395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2023-11-24T01:14:02Z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